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rish Clerk\Parish Files Nov 2020 file\"/>
    </mc:Choice>
  </mc:AlternateContent>
  <bookViews>
    <workbookView xWindow="-180" yWindow="210" windowWidth="15180" windowHeight="9240" activeTab="5"/>
  </bookViews>
  <sheets>
    <sheet name="Income" sheetId="1" r:id="rId1"/>
    <sheet name="Expenditure" sheetId="4" r:id="rId2"/>
    <sheet name="Balance Sheet" sheetId="5" r:id="rId3"/>
    <sheet name="Grant Exp" sheetId="6" r:id="rId4"/>
    <sheet name="Sheet2" sheetId="2" r:id="rId5"/>
    <sheet name="Sheet1" sheetId="7" r:id="rId6"/>
    <sheet name="Sheet3" sheetId="3" r:id="rId7"/>
  </sheets>
  <calcPr calcId="152511"/>
</workbook>
</file>

<file path=xl/calcChain.xml><?xml version="1.0" encoding="utf-8"?>
<calcChain xmlns="http://schemas.openxmlformats.org/spreadsheetml/2006/main">
  <c r="I39" i="4" l="1"/>
  <c r="C31" i="7"/>
  <c r="D20" i="7"/>
  <c r="E20" i="7" s="1"/>
  <c r="F20" i="7" s="1"/>
  <c r="C6" i="7"/>
  <c r="I5" i="4"/>
  <c r="J39" i="4"/>
  <c r="J6" i="4" s="1"/>
  <c r="K39" i="4"/>
  <c r="K6" i="4" s="1"/>
  <c r="D8" i="7" s="1"/>
  <c r="E8" i="7" s="1"/>
  <c r="F8" i="7" s="1"/>
  <c r="L39" i="4"/>
  <c r="L6" i="4" s="1"/>
  <c r="M39" i="4"/>
  <c r="M6" i="4" s="1"/>
  <c r="N39" i="4"/>
  <c r="N6" i="4" s="1"/>
  <c r="O39" i="4"/>
  <c r="O6" i="4" s="1"/>
  <c r="O7" i="4" s="1"/>
  <c r="O8" i="4" s="1"/>
  <c r="P39" i="4"/>
  <c r="P6" i="4" s="1"/>
  <c r="Q39" i="4"/>
  <c r="Q6" i="4" s="1"/>
  <c r="R39" i="4"/>
  <c r="R6" i="4" s="1"/>
  <c r="S39" i="4"/>
  <c r="S6" i="4" s="1"/>
  <c r="S7" i="4" s="1"/>
  <c r="S8" i="4" s="1"/>
  <c r="T39" i="4"/>
  <c r="T6" i="4" s="1"/>
  <c r="U39" i="4"/>
  <c r="U6" i="4" s="1"/>
  <c r="V39" i="4"/>
  <c r="V6" i="4" s="1"/>
  <c r="W39" i="4"/>
  <c r="W6" i="4" s="1"/>
  <c r="W7" i="4" s="1"/>
  <c r="W8" i="4" s="1"/>
  <c r="X39" i="4"/>
  <c r="X6" i="4" s="1"/>
  <c r="Y39" i="4"/>
  <c r="Y6" i="4" s="1"/>
  <c r="Z39" i="4"/>
  <c r="Z6" i="4" s="1"/>
  <c r="AA39" i="4"/>
  <c r="AA6" i="4" s="1"/>
  <c r="D24" i="7" s="1"/>
  <c r="E24" i="7" s="1"/>
  <c r="F24" i="7" s="1"/>
  <c r="AB39" i="4"/>
  <c r="AB6" i="4" s="1"/>
  <c r="AD39" i="4"/>
  <c r="AD6" i="4" s="1"/>
  <c r="AE39" i="4"/>
  <c r="AE6" i="4" s="1"/>
  <c r="AE7" i="4" s="1"/>
  <c r="AE8" i="4" s="1"/>
  <c r="AF39" i="4"/>
  <c r="AF6" i="4" s="1"/>
  <c r="AG39" i="4"/>
  <c r="AG6" i="4" s="1"/>
  <c r="AH39" i="4"/>
  <c r="AH6" i="4" s="1"/>
  <c r="AI39" i="4"/>
  <c r="I11" i="4"/>
  <c r="AC8" i="2"/>
  <c r="AC9" i="2" s="1"/>
  <c r="AB8" i="2"/>
  <c r="AB9" i="2" s="1"/>
  <c r="AA8" i="2"/>
  <c r="AA9" i="2" s="1"/>
  <c r="Z8" i="2"/>
  <c r="Z9" i="2" s="1"/>
  <c r="Y8" i="2"/>
  <c r="Y9" i="2" s="1"/>
  <c r="X8" i="2"/>
  <c r="X9" i="2" s="1"/>
  <c r="W8" i="2"/>
  <c r="W9" i="2" s="1"/>
  <c r="V8" i="2"/>
  <c r="V9" i="2" s="1"/>
  <c r="U8" i="2"/>
  <c r="U9" i="2" s="1"/>
  <c r="T8" i="2"/>
  <c r="T9" i="2" s="1"/>
  <c r="S8" i="2"/>
  <c r="S9" i="2" s="1"/>
  <c r="R8" i="2"/>
  <c r="R9" i="2" s="1"/>
  <c r="Q8" i="2"/>
  <c r="Q9" i="2" s="1"/>
  <c r="P8" i="2"/>
  <c r="P9" i="2" s="1"/>
  <c r="O8" i="2"/>
  <c r="O9" i="2" s="1"/>
  <c r="N8" i="2"/>
  <c r="N9" i="2" s="1"/>
  <c r="M8" i="2"/>
  <c r="M9" i="2" s="1"/>
  <c r="L8" i="2"/>
  <c r="L9" i="2" s="1"/>
  <c r="K8" i="2"/>
  <c r="K9" i="2" s="1"/>
  <c r="J8" i="2"/>
  <c r="J9" i="2" s="1"/>
  <c r="I8" i="2"/>
  <c r="I9" i="2" s="1"/>
  <c r="H8" i="2"/>
  <c r="H9" i="2" s="1"/>
  <c r="G8" i="2"/>
  <c r="G9" i="2" s="1"/>
  <c r="F8" i="2"/>
  <c r="F9" i="2" s="1"/>
  <c r="AD7" i="2"/>
  <c r="AD8" i="2" s="1"/>
  <c r="AD9" i="2" s="1"/>
  <c r="I37" i="4"/>
  <c r="D31" i="7" l="1"/>
  <c r="E31" i="7" s="1"/>
  <c r="F31" i="7" s="1"/>
  <c r="D19" i="7"/>
  <c r="E19" i="7" s="1"/>
  <c r="F19" i="7" s="1"/>
  <c r="V7" i="4"/>
  <c r="V8" i="4" s="1"/>
  <c r="D11" i="7"/>
  <c r="E11" i="7" s="1"/>
  <c r="F11" i="7" s="1"/>
  <c r="N7" i="4"/>
  <c r="N8" i="4" s="1"/>
  <c r="D27" i="7"/>
  <c r="E27" i="7" s="1"/>
  <c r="F27" i="7" s="1"/>
  <c r="AD7" i="4"/>
  <c r="AD8" i="4" s="1"/>
  <c r="R7" i="4"/>
  <c r="R8" i="4" s="1"/>
  <c r="D15" i="7"/>
  <c r="E15" i="7" s="1"/>
  <c r="F15" i="7" s="1"/>
  <c r="D30" i="7"/>
  <c r="E30" i="7" s="1"/>
  <c r="F30" i="7" s="1"/>
  <c r="AG7" i="4"/>
  <c r="AG8" i="4" s="1"/>
  <c r="D22" i="7"/>
  <c r="E22" i="7" s="1"/>
  <c r="F22" i="7" s="1"/>
  <c r="Y7" i="4"/>
  <c r="Y8" i="4" s="1"/>
  <c r="D18" i="7"/>
  <c r="E18" i="7" s="1"/>
  <c r="F18" i="7" s="1"/>
  <c r="U7" i="4"/>
  <c r="U8" i="4" s="1"/>
  <c r="D14" i="7"/>
  <c r="E14" i="7" s="1"/>
  <c r="F14" i="7" s="1"/>
  <c r="Q7" i="4"/>
  <c r="Q8" i="4" s="1"/>
  <c r="D10" i="7"/>
  <c r="E10" i="7" s="1"/>
  <c r="F10" i="7" s="1"/>
  <c r="M7" i="4"/>
  <c r="M8" i="4" s="1"/>
  <c r="D23" i="7"/>
  <c r="E23" i="7" s="1"/>
  <c r="F23" i="7" s="1"/>
  <c r="Z7" i="4"/>
  <c r="Z8" i="4" s="1"/>
  <c r="J7" i="4"/>
  <c r="D7" i="7"/>
  <c r="AF7" i="4"/>
  <c r="AF8" i="4" s="1"/>
  <c r="D29" i="7"/>
  <c r="E29" i="7" s="1"/>
  <c r="F29" i="7" s="1"/>
  <c r="AB7" i="4"/>
  <c r="AB8" i="4" s="1"/>
  <c r="D25" i="7"/>
  <c r="E25" i="7" s="1"/>
  <c r="F25" i="7" s="1"/>
  <c r="X7" i="4"/>
  <c r="X8" i="4" s="1"/>
  <c r="D21" i="7"/>
  <c r="E21" i="7" s="1"/>
  <c r="F21" i="7" s="1"/>
  <c r="T7" i="4"/>
  <c r="T8" i="4" s="1"/>
  <c r="D17" i="7"/>
  <c r="E17" i="7" s="1"/>
  <c r="F17" i="7" s="1"/>
  <c r="P7" i="4"/>
  <c r="P8" i="4" s="1"/>
  <c r="D13" i="7"/>
  <c r="E13" i="7" s="1"/>
  <c r="F13" i="7" s="1"/>
  <c r="L7" i="4"/>
  <c r="L8" i="4" s="1"/>
  <c r="D9" i="7"/>
  <c r="E9" i="7" s="1"/>
  <c r="F9" i="7" s="1"/>
  <c r="K7" i="4"/>
  <c r="K8" i="4" s="1"/>
  <c r="D28" i="7"/>
  <c r="E28" i="7" s="1"/>
  <c r="F28" i="7" s="1"/>
  <c r="D12" i="7"/>
  <c r="E12" i="7" s="1"/>
  <c r="F12" i="7" s="1"/>
  <c r="D16" i="7"/>
  <c r="E16" i="7" s="1"/>
  <c r="F16" i="7" s="1"/>
  <c r="AA7" i="4"/>
  <c r="AA8" i="4" s="1"/>
  <c r="J8" i="4"/>
  <c r="E7" i="2"/>
  <c r="E8" i="2" s="1"/>
  <c r="E9" i="2" s="1"/>
  <c r="G37" i="4"/>
  <c r="E7" i="7" l="1"/>
  <c r="F7" i="7" s="1"/>
  <c r="AC10" i="4"/>
  <c r="AC9" i="4"/>
  <c r="AC39" i="4" s="1"/>
  <c r="AC6" i="4" s="1"/>
  <c r="I21" i="4"/>
  <c r="G21" i="4" s="1"/>
  <c r="I12" i="4"/>
  <c r="H11" i="4"/>
  <c r="I10" i="4"/>
  <c r="I13" i="4"/>
  <c r="H13" i="4" s="1"/>
  <c r="G13" i="4" s="1"/>
  <c r="I14" i="4"/>
  <c r="H14" i="4" s="1"/>
  <c r="G14" i="4" s="1"/>
  <c r="I15" i="4"/>
  <c r="H15" i="4" s="1"/>
  <c r="G15" i="4" s="1"/>
  <c r="I16" i="4"/>
  <c r="H16" i="4" s="1"/>
  <c r="G16" i="4" s="1"/>
  <c r="I17" i="4"/>
  <c r="G17" i="4" s="1"/>
  <c r="I18" i="4"/>
  <c r="H18" i="4" s="1"/>
  <c r="G18" i="4" s="1"/>
  <c r="I19" i="4"/>
  <c r="G19" i="4" s="1"/>
  <c r="I22" i="4"/>
  <c r="H22" i="4" s="1"/>
  <c r="G22" i="4" s="1"/>
  <c r="I20" i="4"/>
  <c r="I23" i="4"/>
  <c r="G23" i="4" s="1"/>
  <c r="I24" i="4"/>
  <c r="G24" i="4" s="1"/>
  <c r="I25" i="4"/>
  <c r="I26" i="4"/>
  <c r="I27" i="4"/>
  <c r="H27" i="4" s="1"/>
  <c r="I28" i="4"/>
  <c r="G28" i="4" s="1"/>
  <c r="I29" i="4"/>
  <c r="I30" i="4"/>
  <c r="G30" i="4" s="1"/>
  <c r="I31" i="4"/>
  <c r="G31" i="4" s="1"/>
  <c r="I32" i="4"/>
  <c r="I33" i="4"/>
  <c r="G33" i="4" s="1"/>
  <c r="I34" i="4"/>
  <c r="G34" i="4" s="1"/>
  <c r="I35" i="4"/>
  <c r="G35" i="4" s="1"/>
  <c r="I36" i="4"/>
  <c r="I38" i="4"/>
  <c r="I40" i="4"/>
  <c r="I41" i="4"/>
  <c r="I42" i="4"/>
  <c r="I43" i="4"/>
  <c r="I44" i="4"/>
  <c r="I45" i="4"/>
  <c r="I46" i="4"/>
  <c r="I47" i="4"/>
  <c r="I9" i="4"/>
  <c r="G9" i="4" s="1"/>
  <c r="AH5" i="4"/>
  <c r="AH7" i="4" s="1"/>
  <c r="AH8" i="4" s="1"/>
  <c r="D26" i="7" l="1"/>
  <c r="AC7" i="4"/>
  <c r="G10" i="4"/>
  <c r="H36" i="4"/>
  <c r="G36" i="4" s="1"/>
  <c r="H32" i="4"/>
  <c r="G32" i="4" s="1"/>
  <c r="H38" i="4"/>
  <c r="G38" i="4" s="1"/>
  <c r="H25" i="4"/>
  <c r="G25" i="4" s="1"/>
  <c r="G20" i="4"/>
  <c r="H26" i="4"/>
  <c r="G26" i="4" s="1"/>
  <c r="G27" i="4"/>
  <c r="I53" i="4"/>
  <c r="AH48" i="4"/>
  <c r="AH54" i="4" s="1"/>
  <c r="AH121" i="4"/>
  <c r="AC8" i="4" l="1"/>
  <c r="I7" i="4"/>
  <c r="I8" i="4" s="1"/>
  <c r="E26" i="7"/>
  <c r="D6" i="7"/>
  <c r="AH123" i="4"/>
  <c r="AH55" i="4" s="1"/>
  <c r="AH56" i="4" s="1"/>
  <c r="K22" i="5"/>
  <c r="H121" i="4"/>
  <c r="I116" i="4"/>
  <c r="I117" i="4"/>
  <c r="G117" i="4" s="1"/>
  <c r="I118" i="4"/>
  <c r="G118" i="4" s="1"/>
  <c r="I119" i="4"/>
  <c r="G119" i="4" s="1"/>
  <c r="G116" i="4"/>
  <c r="E11" i="5"/>
  <c r="E16" i="5"/>
  <c r="I101" i="4"/>
  <c r="G101" i="4" s="1"/>
  <c r="G6" i="6"/>
  <c r="AD121" i="4"/>
  <c r="AI121" i="4"/>
  <c r="K11" i="5"/>
  <c r="K38" i="5"/>
  <c r="J121" i="4"/>
  <c r="O48" i="4"/>
  <c r="O54" i="4" s="1"/>
  <c r="K48" i="4"/>
  <c r="L48" i="4"/>
  <c r="M48" i="4"/>
  <c r="M54" i="4" s="1"/>
  <c r="N48" i="4"/>
  <c r="P48" i="4"/>
  <c r="P54" i="4" s="1"/>
  <c r="Q48" i="4"/>
  <c r="Q54" i="4" s="1"/>
  <c r="R48" i="4"/>
  <c r="S48" i="4"/>
  <c r="S54" i="4" s="1"/>
  <c r="T48" i="4"/>
  <c r="U48" i="4"/>
  <c r="U54" i="4" s="1"/>
  <c r="W48" i="4"/>
  <c r="Y48" i="4"/>
  <c r="Z48" i="4"/>
  <c r="Z54" i="4" s="1"/>
  <c r="AA48" i="4"/>
  <c r="AA54" i="4" s="1"/>
  <c r="AC48" i="4"/>
  <c r="AC54" i="4" s="1"/>
  <c r="AD48" i="4"/>
  <c r="AE48" i="4"/>
  <c r="AF48" i="4"/>
  <c r="AB48" i="4"/>
  <c r="AG48" i="4"/>
  <c r="X48" i="4"/>
  <c r="AI48" i="4"/>
  <c r="J48" i="4"/>
  <c r="K121" i="4"/>
  <c r="L121" i="4"/>
  <c r="M121" i="4"/>
  <c r="N121" i="4"/>
  <c r="O121" i="4"/>
  <c r="P121" i="4"/>
  <c r="P123" i="4" s="1"/>
  <c r="P55" i="4" s="1"/>
  <c r="P56" i="4" s="1"/>
  <c r="Q121" i="4"/>
  <c r="Q123" i="4" s="1"/>
  <c r="Q55" i="4" s="1"/>
  <c r="Q56" i="4" s="1"/>
  <c r="R121" i="4"/>
  <c r="S121" i="4"/>
  <c r="T121" i="4"/>
  <c r="W121" i="4"/>
  <c r="Y121" i="4"/>
  <c r="Z121" i="4"/>
  <c r="AA121" i="4"/>
  <c r="AC121" i="4"/>
  <c r="AE121" i="4"/>
  <c r="AF121" i="4"/>
  <c r="AB121" i="4"/>
  <c r="AG121" i="4"/>
  <c r="X121" i="4"/>
  <c r="L9" i="1"/>
  <c r="D23" i="5"/>
  <c r="D22" i="5"/>
  <c r="D21" i="5"/>
  <c r="I57" i="4"/>
  <c r="G57" i="4" s="1"/>
  <c r="I58" i="4"/>
  <c r="G58" i="4" s="1"/>
  <c r="I59" i="4"/>
  <c r="G59" i="4" s="1"/>
  <c r="I60" i="4"/>
  <c r="G60" i="4" s="1"/>
  <c r="I61" i="4"/>
  <c r="G61" i="4" s="1"/>
  <c r="I62" i="4"/>
  <c r="G62" i="4" s="1"/>
  <c r="I63" i="4"/>
  <c r="G63" i="4" s="1"/>
  <c r="I64" i="4"/>
  <c r="G64" i="4" s="1"/>
  <c r="I65" i="4"/>
  <c r="G65" i="4" s="1"/>
  <c r="I66" i="4"/>
  <c r="G66" i="4" s="1"/>
  <c r="I67" i="4"/>
  <c r="G67" i="4" s="1"/>
  <c r="I68" i="4"/>
  <c r="G68" i="4" s="1"/>
  <c r="I69" i="4"/>
  <c r="G69" i="4" s="1"/>
  <c r="I70" i="4"/>
  <c r="G70" i="4" s="1"/>
  <c r="I71" i="4"/>
  <c r="G71" i="4" s="1"/>
  <c r="I72" i="4"/>
  <c r="G72" i="4" s="1"/>
  <c r="I73" i="4"/>
  <c r="G73" i="4" s="1"/>
  <c r="I74" i="4"/>
  <c r="G74" i="4" s="1"/>
  <c r="I75" i="4"/>
  <c r="G75" i="4" s="1"/>
  <c r="I76" i="4"/>
  <c r="G76" i="4" s="1"/>
  <c r="I77" i="4"/>
  <c r="G77" i="4" s="1"/>
  <c r="I78" i="4"/>
  <c r="G78" i="4" s="1"/>
  <c r="I79" i="4"/>
  <c r="G79" i="4" s="1"/>
  <c r="I80" i="4"/>
  <c r="G80" i="4" s="1"/>
  <c r="I81" i="4"/>
  <c r="G81" i="4" s="1"/>
  <c r="I82" i="4"/>
  <c r="G82" i="4" s="1"/>
  <c r="I83" i="4"/>
  <c r="G83" i="4" s="1"/>
  <c r="I84" i="4"/>
  <c r="G84" i="4" s="1"/>
  <c r="I85" i="4"/>
  <c r="G85" i="4" s="1"/>
  <c r="I86" i="4"/>
  <c r="G86" i="4" s="1"/>
  <c r="I87" i="4"/>
  <c r="G87" i="4" s="1"/>
  <c r="I88" i="4"/>
  <c r="G88" i="4" s="1"/>
  <c r="I89" i="4"/>
  <c r="G89" i="4" s="1"/>
  <c r="I90" i="4"/>
  <c r="G90" i="4" s="1"/>
  <c r="I91" i="4"/>
  <c r="G91" i="4" s="1"/>
  <c r="I92" i="4"/>
  <c r="G92" i="4" s="1"/>
  <c r="I93" i="4"/>
  <c r="G93" i="4" s="1"/>
  <c r="I94" i="4"/>
  <c r="G94" i="4" s="1"/>
  <c r="I95" i="4"/>
  <c r="G95" i="4" s="1"/>
  <c r="I96" i="4"/>
  <c r="G96" i="4" s="1"/>
  <c r="I97" i="4"/>
  <c r="G97" i="4" s="1"/>
  <c r="I98" i="4"/>
  <c r="G98" i="4" s="1"/>
  <c r="I99" i="4"/>
  <c r="G99" i="4" s="1"/>
  <c r="I102" i="4"/>
  <c r="G102" i="4" s="1"/>
  <c r="I103" i="4"/>
  <c r="G103" i="4" s="1"/>
  <c r="I104" i="4"/>
  <c r="G104" i="4" s="1"/>
  <c r="I105" i="4"/>
  <c r="G105" i="4" s="1"/>
  <c r="I106" i="4"/>
  <c r="G106" i="4" s="1"/>
  <c r="I107" i="4"/>
  <c r="G107" i="4" s="1"/>
  <c r="I108" i="4"/>
  <c r="G108" i="4" s="1"/>
  <c r="I109" i="4"/>
  <c r="G109" i="4" s="1"/>
  <c r="I110" i="4"/>
  <c r="G110" i="4" s="1"/>
  <c r="I111" i="4"/>
  <c r="G111" i="4" s="1"/>
  <c r="I112" i="4"/>
  <c r="G112" i="4" s="1"/>
  <c r="I113" i="4"/>
  <c r="G113" i="4" s="1"/>
  <c r="I115" i="4"/>
  <c r="G115" i="4" s="1"/>
  <c r="U114" i="4"/>
  <c r="I114" i="4" s="1"/>
  <c r="G114" i="4" s="1"/>
  <c r="I100" i="4"/>
  <c r="G100" i="4" s="1"/>
  <c r="G54" i="1"/>
  <c r="H54" i="1"/>
  <c r="I54" i="1"/>
  <c r="J54" i="1"/>
  <c r="K35" i="1"/>
  <c r="K30" i="1"/>
  <c r="K25" i="1"/>
  <c r="K41" i="1"/>
  <c r="K54" i="1" s="1"/>
  <c r="L57" i="1" s="1"/>
  <c r="K39" i="1"/>
  <c r="AP31" i="1"/>
  <c r="F31" i="1"/>
  <c r="F54" i="1"/>
  <c r="F26" i="7" l="1"/>
  <c r="E6" i="7"/>
  <c r="F6" i="7" s="1"/>
  <c r="K123" i="4"/>
  <c r="K55" i="4" s="1"/>
  <c r="K56" i="4" s="1"/>
  <c r="O123" i="4"/>
  <c r="I54" i="4"/>
  <c r="AF123" i="4"/>
  <c r="AF55" i="4" s="1"/>
  <c r="AF56" i="4" s="1"/>
  <c r="J54" i="4"/>
  <c r="M123" i="4"/>
  <c r="M55" i="4" s="1"/>
  <c r="M56" i="4" s="1"/>
  <c r="AD123" i="4"/>
  <c r="D19" i="5"/>
  <c r="E25" i="5" s="1"/>
  <c r="J123" i="4"/>
  <c r="AI123" i="4"/>
  <c r="G121" i="4"/>
  <c r="AE123" i="4"/>
  <c r="AF54" i="4"/>
  <c r="I121" i="4"/>
  <c r="R54" i="4"/>
  <c r="AD54" i="4"/>
  <c r="U121" i="4"/>
  <c r="U123" i="4" s="1"/>
  <c r="X123" i="4"/>
  <c r="X55" i="4" s="1"/>
  <c r="X56" i="4" s="1"/>
  <c r="Y123" i="4"/>
  <c r="N123" i="4"/>
  <c r="N55" i="4" s="1"/>
  <c r="N56" i="4" s="1"/>
  <c r="Z123" i="4"/>
  <c r="AG123" i="4"/>
  <c r="AG55" i="4" s="1"/>
  <c r="AG56" i="4" s="1"/>
  <c r="AC123" i="4"/>
  <c r="AE54" i="4"/>
  <c r="K54" i="4"/>
  <c r="W54" i="4"/>
  <c r="AG54" i="4"/>
  <c r="Y54" i="4"/>
  <c r="X54" i="4"/>
  <c r="AB123" i="4"/>
  <c r="L123" i="4"/>
  <c r="R123" i="4"/>
  <c r="L54" i="4"/>
  <c r="O55" i="4"/>
  <c r="O56" i="4" s="1"/>
  <c r="S123" i="4"/>
  <c r="N54" i="4"/>
  <c r="AB54" i="4"/>
  <c r="W123" i="4"/>
  <c r="T123" i="4"/>
  <c r="T54" i="4"/>
  <c r="AA123" i="4"/>
  <c r="I123" i="4" l="1"/>
  <c r="I55" i="4" s="1"/>
  <c r="I56" i="4" s="1"/>
  <c r="AD55" i="4"/>
  <c r="AD56" i="4" s="1"/>
  <c r="J55" i="4"/>
  <c r="J56" i="4" s="1"/>
  <c r="AE55" i="4"/>
  <c r="AE56" i="4" s="1"/>
  <c r="Y55" i="4"/>
  <c r="Y56" i="4" s="1"/>
  <c r="AC55" i="4"/>
  <c r="AC56" i="4" s="1"/>
  <c r="Z55" i="4"/>
  <c r="Z56" i="4" s="1"/>
  <c r="AB55" i="4"/>
  <c r="AB56" i="4" s="1"/>
  <c r="U55" i="4"/>
  <c r="U56" i="4" s="1"/>
  <c r="R55" i="4"/>
  <c r="R56" i="4" s="1"/>
  <c r="L55" i="4"/>
  <c r="L56" i="4" s="1"/>
  <c r="T55" i="4"/>
  <c r="T56" i="4" s="1"/>
  <c r="S55" i="4"/>
  <c r="S56" i="4" s="1"/>
  <c r="AA55" i="4"/>
  <c r="AA56" i="4" s="1"/>
  <c r="W55" i="4"/>
  <c r="W56" i="4" s="1"/>
  <c r="H12" i="4" l="1"/>
  <c r="H39" i="4" s="1"/>
  <c r="H6" i="4" s="1"/>
  <c r="H48" i="4" l="1"/>
  <c r="H123" i="4" s="1"/>
  <c r="G12" i="4"/>
  <c r="G39" i="4" l="1"/>
  <c r="G7" i="4" s="1"/>
  <c r="G48" i="4" l="1"/>
  <c r="G123" i="4" s="1"/>
  <c r="D28" i="5" s="1"/>
  <c r="E34" i="5" s="1"/>
  <c r="E38" i="5" s="1"/>
  <c r="I6" i="4"/>
  <c r="AP42" i="1"/>
</calcChain>
</file>

<file path=xl/sharedStrings.xml><?xml version="1.0" encoding="utf-8"?>
<sst xmlns="http://schemas.openxmlformats.org/spreadsheetml/2006/main" count="660" uniqueCount="398">
  <si>
    <t xml:space="preserve"> </t>
  </si>
  <si>
    <t>Date</t>
  </si>
  <si>
    <t>Audit</t>
  </si>
  <si>
    <t>Insurance</t>
  </si>
  <si>
    <t>Subscriptions</t>
  </si>
  <si>
    <t>Printing Stationary Photo-copying</t>
  </si>
  <si>
    <t>Clerk's Mileage</t>
  </si>
  <si>
    <t>Precept</t>
  </si>
  <si>
    <t>Clerk Payment</t>
  </si>
  <si>
    <t>VAT</t>
  </si>
  <si>
    <t>Minute  page/item</t>
  </si>
  <si>
    <t>Details</t>
  </si>
  <si>
    <t>Brought forward</t>
  </si>
  <si>
    <t>Total Receipts</t>
  </si>
  <si>
    <t>General</t>
  </si>
  <si>
    <t>Interest</t>
  </si>
  <si>
    <t>Chichester District Council</t>
  </si>
  <si>
    <t>Received from</t>
  </si>
  <si>
    <t>Paid to</t>
  </si>
  <si>
    <t>Electronic Government</t>
  </si>
  <si>
    <t>Grass Cutting(Paddock Straight)</t>
  </si>
  <si>
    <t>Playground Maintenance</t>
  </si>
  <si>
    <t>Mem Playing Field Maintenance</t>
  </si>
  <si>
    <t>Barclays Special Reserve A/c</t>
  </si>
  <si>
    <t>Barclays Business Saver A/c</t>
  </si>
  <si>
    <t>Interest  (Apr-May)</t>
  </si>
  <si>
    <t>Interest  (May-June)</t>
  </si>
  <si>
    <t>Interest  (March-June)</t>
  </si>
  <si>
    <t>Interest  (June-July)</t>
  </si>
  <si>
    <t>Interest (July-August)</t>
  </si>
  <si>
    <t>Interest (August-Sept)</t>
  </si>
  <si>
    <t>Interest (June-Sept)</t>
  </si>
  <si>
    <t>Training</t>
  </si>
  <si>
    <t>Interest (Oct-Nov)</t>
  </si>
  <si>
    <t>Interest (Sept-Dec)</t>
  </si>
  <si>
    <t>Interest (Nov-Dec)</t>
  </si>
  <si>
    <t>Interest (Dec-Jan)</t>
  </si>
  <si>
    <t>Interest (Jan-Feb)</t>
  </si>
  <si>
    <t>Interest (Feb-Mar)</t>
  </si>
  <si>
    <t>Interest (Dec-Mar)</t>
  </si>
  <si>
    <t>Interest (Sept-Oct)</t>
  </si>
  <si>
    <t>VAT Refund</t>
  </si>
  <si>
    <t>Drainage Grant</t>
  </si>
  <si>
    <t>Grants</t>
  </si>
  <si>
    <t>Interest (March-Apr)</t>
  </si>
  <si>
    <t>Churchyard mowing</t>
  </si>
  <si>
    <t>Clerk Telephone/postage</t>
  </si>
  <si>
    <t>Village Maintenance/amenities</t>
  </si>
  <si>
    <t>Church Hall Hire &amp; heating</t>
  </si>
  <si>
    <t>Legal expenses</t>
  </si>
  <si>
    <t>Neighbourhood Plan</t>
  </si>
  <si>
    <t>Sidlesham Parish Council 2020/2021 income**********</t>
  </si>
  <si>
    <t>CDC</t>
  </si>
  <si>
    <t>Mow Paddock Straight</t>
  </si>
  <si>
    <t>Surrey Hills Solicitors</t>
  </si>
  <si>
    <t>T MacIntyre</t>
  </si>
  <si>
    <t>Access-by Design</t>
  </si>
  <si>
    <t>M Mellodey</t>
  </si>
  <si>
    <t>H B Collins</t>
  </si>
  <si>
    <t>Strim &amp; Litter pick</t>
  </si>
  <si>
    <t>Memorial Playing Field</t>
  </si>
  <si>
    <t>Unity Trust Bank</t>
  </si>
  <si>
    <t>JWL Installs</t>
  </si>
  <si>
    <t>Mrs C Hall</t>
  </si>
  <si>
    <t>Fisher Lane Groundcare</t>
  </si>
  <si>
    <t>Unity Trust A/C</t>
  </si>
  <si>
    <t>Cash in Hand imprest A/C</t>
  </si>
  <si>
    <t>Interest (Mar - June)</t>
  </si>
  <si>
    <t>Sidlesham PCC</t>
  </si>
  <si>
    <t>Castle Water</t>
  </si>
  <si>
    <t>Mow main pitch</t>
  </si>
  <si>
    <t>Wyvern Garden Machinery</t>
  </si>
  <si>
    <t>STAG</t>
  </si>
  <si>
    <t>Purchase lawn mower for MPF</t>
  </si>
  <si>
    <t>M H Kennedy &amp; Son</t>
  </si>
  <si>
    <t>H Platt</t>
  </si>
  <si>
    <t>Expenses on mower security</t>
  </si>
  <si>
    <t>MW &amp; HG</t>
  </si>
  <si>
    <t>Contribution to interpretation boards</t>
  </si>
  <si>
    <t>Scanstation Ltd</t>
  </si>
  <si>
    <t>Annual fee for hosting email</t>
  </si>
  <si>
    <t>October salary</t>
  </si>
  <si>
    <t>Refund cost of printing</t>
  </si>
  <si>
    <t>Wilbar Associates Ltd</t>
  </si>
  <si>
    <t>Install hinge &amp; post for SID</t>
  </si>
  <si>
    <t>474/15.2.12</t>
  </si>
  <si>
    <t>474/15.2.14</t>
  </si>
  <si>
    <t>474/15.2.13</t>
  </si>
  <si>
    <t>475/15.2.15</t>
  </si>
  <si>
    <t>475/15.2.16</t>
  </si>
  <si>
    <t>J L Fire Safety Consultant</t>
  </si>
  <si>
    <t>Fire Risk Assessment on clubhouse</t>
  </si>
  <si>
    <t xml:space="preserve">Wittering’s Village Pre-School </t>
  </si>
  <si>
    <t>Refund Chi Ladies FC overpayment</t>
  </si>
  <si>
    <t>R &amp; C Hall</t>
  </si>
  <si>
    <t>Refund purchase of book &amp; MPF Keys</t>
  </si>
  <si>
    <t>Moore East Midlands</t>
  </si>
  <si>
    <t>Annual external audit</t>
  </si>
  <si>
    <t>Royal British Legion Poppy Appeal</t>
  </si>
  <si>
    <t>Wreath and donation</t>
  </si>
  <si>
    <t>Annual domain fee</t>
  </si>
  <si>
    <t>Legal fees</t>
  </si>
  <si>
    <t>Sept.-Nov. expenses</t>
  </si>
  <si>
    <t>November salary</t>
  </si>
  <si>
    <t>Clubhouse water</t>
  </si>
  <si>
    <t>SSE</t>
  </si>
  <si>
    <t>Playingfield floodlights</t>
  </si>
  <si>
    <t>Clubhouse electricity</t>
  </si>
  <si>
    <t xml:space="preserve">Trojan </t>
  </si>
  <si>
    <t>Bus Shelter Repair</t>
  </si>
  <si>
    <t>Came and Co</t>
  </si>
  <si>
    <t>Insurance premium</t>
  </si>
  <si>
    <t>Mower petrol and trimmer line</t>
  </si>
  <si>
    <t>MH Kennedy</t>
  </si>
  <si>
    <t>Grass cut</t>
  </si>
  <si>
    <t>Rebuild small mound</t>
  </si>
  <si>
    <t>Scanstation Computers</t>
  </si>
  <si>
    <t>Parish Clerk Laptop repair</t>
  </si>
  <si>
    <t>Fix door and Roof of Electrics</t>
  </si>
  <si>
    <t>Neil Hughes</t>
  </si>
  <si>
    <t>Plumbing Clubhouse</t>
  </si>
  <si>
    <t>Farrell Property Maint</t>
  </si>
  <si>
    <t>Electrics Clubhouse</t>
  </si>
  <si>
    <t>TJC Fencing</t>
  </si>
  <si>
    <t xml:space="preserve">Repairs to playground gate </t>
  </si>
  <si>
    <t>MPP Contribution 2021/22</t>
  </si>
  <si>
    <t>Surrey Hills</t>
  </si>
  <si>
    <t>Creation of CIO</t>
  </si>
  <si>
    <t>Westcotec</t>
  </si>
  <si>
    <t>Speed Indicator Device</t>
  </si>
  <si>
    <t>Caroline Mackenzie</t>
  </si>
  <si>
    <t>Salary Dec 2020 Jan 2021</t>
  </si>
  <si>
    <t>The Woodland Trust</t>
  </si>
  <si>
    <t xml:space="preserve">Donation </t>
  </si>
  <si>
    <t>Expenses MPF Clubhouse</t>
  </si>
  <si>
    <t>Village Ponds</t>
  </si>
  <si>
    <t>Good Companion Bus</t>
  </si>
  <si>
    <t>Playing Field Tree Work</t>
  </si>
  <si>
    <t>Note 2</t>
  </si>
  <si>
    <t>Note 3</t>
  </si>
  <si>
    <t>Note 1</t>
  </si>
  <si>
    <t>Advertise for new Clerk - £544.40</t>
  </si>
  <si>
    <t>Memorial Playing Field Longterm</t>
  </si>
  <si>
    <t>Note 4</t>
  </si>
  <si>
    <t>Harvey Collins</t>
  </si>
  <si>
    <t>Grass Cut and Litter Pick</t>
  </si>
  <si>
    <t>Scanstation</t>
  </si>
  <si>
    <t>Clerk PC Security Annual</t>
  </si>
  <si>
    <t>SSALC</t>
  </si>
  <si>
    <t>New Clerks Training</t>
  </si>
  <si>
    <t>Expenses</t>
  </si>
  <si>
    <t>Farrell Prop Maintainence</t>
  </si>
  <si>
    <t>Club house electrics</t>
  </si>
  <si>
    <t>Salary February 2021</t>
  </si>
  <si>
    <t>Barclays Business Saver A/C</t>
  </si>
  <si>
    <t>Barclays Special Reserve A/C</t>
  </si>
  <si>
    <t>Barclays Rate Reward A/C</t>
  </si>
  <si>
    <t>Bank Interest</t>
  </si>
  <si>
    <t>Brought Forward</t>
  </si>
  <si>
    <t>A/C Number</t>
  </si>
  <si>
    <t>Total Barclays Special Reserve A/C</t>
  </si>
  <si>
    <t>Total Barclays Business Saver A/C</t>
  </si>
  <si>
    <t>Interest (Sept - Dec)</t>
  </si>
  <si>
    <t>Interest (Dec - Mar)</t>
  </si>
  <si>
    <t>Total Barclays Rate Reward A/C</t>
  </si>
  <si>
    <t>Precept Income</t>
  </si>
  <si>
    <t>Other Income</t>
  </si>
  <si>
    <t>Total Precept</t>
  </si>
  <si>
    <t>Total Income</t>
  </si>
  <si>
    <t>Total Ex VAT</t>
  </si>
  <si>
    <t>CHQ/DD/BACS</t>
  </si>
  <si>
    <t>Opening Balance</t>
  </si>
  <si>
    <t>Total + vat</t>
  </si>
  <si>
    <t>Staff Costs</t>
  </si>
  <si>
    <t>General Expenses  and Bank Charges</t>
  </si>
  <si>
    <t xml:space="preserve">Donations </t>
  </si>
  <si>
    <t>Admin</t>
  </si>
  <si>
    <t>Village Maintenance</t>
  </si>
  <si>
    <t>MPF</t>
  </si>
  <si>
    <t>Legal</t>
  </si>
  <si>
    <t>E Gov</t>
  </si>
  <si>
    <t>Bus</t>
  </si>
  <si>
    <t>NP</t>
  </si>
  <si>
    <t>Church</t>
  </si>
  <si>
    <t>1 October - 31 March 2021</t>
  </si>
  <si>
    <t>Refund cost of mower fuel strimmer</t>
  </si>
  <si>
    <t>VE75</t>
  </si>
  <si>
    <t>New Homes Bonus 19/20</t>
  </si>
  <si>
    <t xml:space="preserve">Contribution to churchyard mowing </t>
  </si>
  <si>
    <t>Amstech</t>
  </si>
  <si>
    <t>Asbestoc Removal</t>
  </si>
  <si>
    <t>Business Stream</t>
  </si>
  <si>
    <t>Waste Water Clubhouse</t>
  </si>
  <si>
    <t>Installation of interpretation boards</t>
  </si>
  <si>
    <t>C Mackenzie</t>
  </si>
  <si>
    <t>Salary March 2021</t>
  </si>
  <si>
    <t>Expenses Feb - March 2021</t>
  </si>
  <si>
    <t>Unity Bank</t>
  </si>
  <si>
    <t>478/16.2.1</t>
  </si>
  <si>
    <t>478/16.2.2</t>
  </si>
  <si>
    <t>478/16.2.3</t>
  </si>
  <si>
    <t>478/16.2.6</t>
  </si>
  <si>
    <t>478/16.2.5</t>
  </si>
  <si>
    <t>478/16.2.4</t>
  </si>
  <si>
    <t>478/16.2.8</t>
  </si>
  <si>
    <t>478/16.2.9</t>
  </si>
  <si>
    <t>Quarterly Service Charge September</t>
  </si>
  <si>
    <t>478/16.2.7</t>
  </si>
  <si>
    <t>478/16.2.10</t>
  </si>
  <si>
    <t>482/16.2.1</t>
  </si>
  <si>
    <t>482/16.2.2</t>
  </si>
  <si>
    <t>482/16.2.3</t>
  </si>
  <si>
    <t>482/16.2.8</t>
  </si>
  <si>
    <t>482/16.2.4</t>
  </si>
  <si>
    <t>482/16.2.6</t>
  </si>
  <si>
    <t>482/16.2.5</t>
  </si>
  <si>
    <t>482/16.2.7</t>
  </si>
  <si>
    <t>482/16.2.13</t>
  </si>
  <si>
    <t>482/16.2.14</t>
  </si>
  <si>
    <t>482/16.2.15</t>
  </si>
  <si>
    <t>482/16.2.16</t>
  </si>
  <si>
    <t>482/16.2.17</t>
  </si>
  <si>
    <t>482/16.2.18</t>
  </si>
  <si>
    <t>482/16.2.12</t>
  </si>
  <si>
    <t>485/16.2.1</t>
  </si>
  <si>
    <t>485/16.2.2</t>
  </si>
  <si>
    <t>485/16.2.3</t>
  </si>
  <si>
    <t>485/16.2.4</t>
  </si>
  <si>
    <t>485/16.2.5</t>
  </si>
  <si>
    <t>485/16.2.6</t>
  </si>
  <si>
    <t>485/16.2.7</t>
  </si>
  <si>
    <t>489/16.2.1</t>
  </si>
  <si>
    <t>489/16.2.2</t>
  </si>
  <si>
    <t>489/16.2.3</t>
  </si>
  <si>
    <t>489/16.2.4</t>
  </si>
  <si>
    <t>489/16.2.5</t>
  </si>
  <si>
    <t>489/16.2.6</t>
  </si>
  <si>
    <t>Quarterly Service Charge Dec</t>
  </si>
  <si>
    <t>Quarterly Service Charge March</t>
  </si>
  <si>
    <t>New Homes Bonus 20/21</t>
  </si>
  <si>
    <t>Ferru Farm Grant 19/20</t>
  </si>
  <si>
    <t>% Budget remaining</t>
  </si>
  <si>
    <t>Total expenditure Mar - Sept 20</t>
  </si>
  <si>
    <t>Total Expenditure 2020/21</t>
  </si>
  <si>
    <t>Total Opening Balance</t>
  </si>
  <si>
    <t>492/17.2.1</t>
  </si>
  <si>
    <t>492/17.2.2</t>
  </si>
  <si>
    <t>492/17.2.4</t>
  </si>
  <si>
    <t>492/17.2.5</t>
  </si>
  <si>
    <t>492/17.2.6</t>
  </si>
  <si>
    <t>492/17.2.7</t>
  </si>
  <si>
    <t>Total Expenditure Oct - March 21</t>
  </si>
  <si>
    <t>Refund Expenses for Clubhouse</t>
  </si>
  <si>
    <t>Total Grants</t>
  </si>
  <si>
    <t>Total Budget Remain Half Yr 20/21</t>
  </si>
  <si>
    <t>Total Budget Remain Full Yr 20/21</t>
  </si>
  <si>
    <t>Sidlesham Parish Council 2020/2021 Grants**********</t>
  </si>
  <si>
    <t>Total</t>
  </si>
  <si>
    <t>Charitable donations 2019/20</t>
  </si>
  <si>
    <t>2020/21 Closing Balances</t>
  </si>
  <si>
    <t>Total Closing Balance</t>
  </si>
  <si>
    <t>Total other receipts</t>
  </si>
  <si>
    <t>Budget (Precept plus Grants)</t>
  </si>
  <si>
    <t>Budget (Precept plus grants)</t>
  </si>
  <si>
    <t>Other grants</t>
  </si>
  <si>
    <t>493/15.3.1</t>
  </si>
  <si>
    <t>493/15.3.2</t>
  </si>
  <si>
    <t>493/15.3.3</t>
  </si>
  <si>
    <t>493/15.3.4</t>
  </si>
  <si>
    <t>493/15.3.5</t>
  </si>
  <si>
    <t>493/15.3.6</t>
  </si>
  <si>
    <t>493/15.3.7</t>
  </si>
  <si>
    <t>493/15.3.8</t>
  </si>
  <si>
    <t>493/15.3.9</t>
  </si>
  <si>
    <t>493/15.3.10</t>
  </si>
  <si>
    <t>493/15.2.12</t>
  </si>
  <si>
    <t>493/15.2.13</t>
  </si>
  <si>
    <t>493/15.2.14</t>
  </si>
  <si>
    <t>493/15.2.15</t>
  </si>
  <si>
    <t>Good Samaritans</t>
  </si>
  <si>
    <t>Charitable Donation</t>
  </si>
  <si>
    <t xml:space="preserve">Chichester CAB </t>
  </si>
  <si>
    <t>Homestart Chichester</t>
  </si>
  <si>
    <t>Good Companioins Bus</t>
  </si>
  <si>
    <t>Payment was made without VAT, additional VAT payment made in 2021/22</t>
  </si>
  <si>
    <t>Banking error, payment not processed, payment processed in 2021/22</t>
  </si>
  <si>
    <t>To specific reserve a/c, funds transferred in May 2021/22</t>
  </si>
  <si>
    <t>Opening Balances Brought Forward</t>
  </si>
  <si>
    <t>Total Brought Forward</t>
  </si>
  <si>
    <t xml:space="preserve">Total Payments </t>
  </si>
  <si>
    <t>Plus 2020/21 Receipts</t>
  </si>
  <si>
    <t>Sidlesham Parish Council 2020/2021 Bank Reconcilliation **********</t>
  </si>
  <si>
    <t>at 31 March 2021</t>
  </si>
  <si>
    <t>Less 2020/21 Payments</t>
  </si>
  <si>
    <t>Balance</t>
  </si>
  <si>
    <t>Less 2020/21 Payments not presented</t>
  </si>
  <si>
    <t xml:space="preserve">Less 2019/20 Payments not presented </t>
  </si>
  <si>
    <t>Brought Forward 1 Oct 2020</t>
  </si>
  <si>
    <t>Election expenses</t>
  </si>
  <si>
    <t>Chichester DC</t>
  </si>
  <si>
    <t>R Serban</t>
  </si>
  <si>
    <t>Willow Glen Fence</t>
  </si>
  <si>
    <t>Recyle Southern</t>
  </si>
  <si>
    <t>Play Inspection Co.</t>
  </si>
  <si>
    <t xml:space="preserve">WSALC </t>
  </si>
  <si>
    <t>CJ Mackenzie</t>
  </si>
  <si>
    <t>Subscription 2021/22</t>
  </si>
  <si>
    <t>Annual Inspection 2021</t>
  </si>
  <si>
    <t>Playground Washdown</t>
  </si>
  <si>
    <t>Removal of Hardcore</t>
  </si>
  <si>
    <t>Floodlight electricity</t>
  </si>
  <si>
    <t>Water tank house and seats</t>
  </si>
  <si>
    <t>Bin emptying 2020/21</t>
  </si>
  <si>
    <t>Refund grass line paint</t>
  </si>
  <si>
    <t>Grass cut and litter pick</t>
  </si>
  <si>
    <t xml:space="preserve"> Presented 29/4/21</t>
  </si>
  <si>
    <t xml:space="preserve"> Presented 29/4/22</t>
  </si>
  <si>
    <t xml:space="preserve"> Presented 29/4/23</t>
  </si>
  <si>
    <t>Presented 19/4/21</t>
  </si>
  <si>
    <t>presented 16/4/21</t>
  </si>
  <si>
    <t>Presented 9/4/21</t>
  </si>
  <si>
    <t>HB Collins 38</t>
  </si>
  <si>
    <t>Purchase of Assets</t>
  </si>
  <si>
    <t>Access by Design</t>
  </si>
  <si>
    <t>Came &amp; Company</t>
  </si>
  <si>
    <t>Mr E Farrell</t>
  </si>
  <si>
    <t>MWHG</t>
  </si>
  <si>
    <t xml:space="preserve"> HC &amp;AL Platt</t>
  </si>
  <si>
    <t>C J Mackenzie</t>
  </si>
  <si>
    <t>H B Collins 53</t>
  </si>
  <si>
    <t>496/15.2.6</t>
  </si>
  <si>
    <t>493/15.2.6</t>
  </si>
  <si>
    <t>492/15.2.2</t>
  </si>
  <si>
    <t>492/15.2.3</t>
  </si>
  <si>
    <t>492/15.2.1</t>
  </si>
  <si>
    <t>493.15.2.5</t>
  </si>
  <si>
    <t>492/15.2.4</t>
  </si>
  <si>
    <t>496/15.2.1</t>
  </si>
  <si>
    <t>496/15.2.2</t>
  </si>
  <si>
    <t>496/15.2.3</t>
  </si>
  <si>
    <t>496/15.2.4</t>
  </si>
  <si>
    <t>496/15.2.5</t>
  </si>
  <si>
    <t>496/15.2.7</t>
  </si>
  <si>
    <t>496/15.2.8</t>
  </si>
  <si>
    <t>Maintanence work Sidlesham Parish</t>
  </si>
  <si>
    <t>Mower Petrol and Trimmer</t>
  </si>
  <si>
    <t>S Heard</t>
  </si>
  <si>
    <t>Ground works MPF</t>
  </si>
  <si>
    <t>V Mellodey</t>
  </si>
  <si>
    <t>Clubhouse cleaning products</t>
  </si>
  <si>
    <t>Surrey Hills Solicitor</t>
  </si>
  <si>
    <t>Professional Advice</t>
  </si>
  <si>
    <t>Clubhouse water supply</t>
  </si>
  <si>
    <t>29/4/21 &amp; 8/6/21</t>
  </si>
  <si>
    <t>Salary June 21</t>
  </si>
  <si>
    <t>Salary May 21</t>
  </si>
  <si>
    <t>Salary April 21</t>
  </si>
  <si>
    <t xml:space="preserve">Mower Petrol </t>
  </si>
  <si>
    <t>500/17.2.2</t>
  </si>
  <si>
    <t>500/17.2.1</t>
  </si>
  <si>
    <t>500/17.2.3</t>
  </si>
  <si>
    <t>500/17.2.4</t>
  </si>
  <si>
    <t>500/17.2.5</t>
  </si>
  <si>
    <t>496/15.2.9</t>
  </si>
  <si>
    <t>500/17.2.9</t>
  </si>
  <si>
    <t>500/17.2.8</t>
  </si>
  <si>
    <t>500/17.2.7</t>
  </si>
  <si>
    <t>500/17.2.6</t>
  </si>
  <si>
    <t>500/17.2.11</t>
  </si>
  <si>
    <t>500/17.2.10</t>
  </si>
  <si>
    <t>500/17.2.12</t>
  </si>
  <si>
    <t>500/17.2.13</t>
  </si>
  <si>
    <t>Felicity Fields</t>
  </si>
  <si>
    <t>Internal Audit 2020 -21</t>
  </si>
  <si>
    <t>HB  Collins 59</t>
  </si>
  <si>
    <t>Grass Mow May 21</t>
  </si>
  <si>
    <t>Grass Mow March 21</t>
  </si>
  <si>
    <t>Grass Mow April 21</t>
  </si>
  <si>
    <t>Repairs to Willow Glen</t>
  </si>
  <si>
    <t>Perspex Windows Clubhouse</t>
  </si>
  <si>
    <t>12 months Webhosting</t>
  </si>
  <si>
    <t>Insurance 2021-22</t>
  </si>
  <si>
    <t>Expenses April - June 21</t>
  </si>
  <si>
    <t>April - June 2021</t>
  </si>
  <si>
    <t>Sidlesham Parish Council 2021/22 Expenditure**********</t>
  </si>
  <si>
    <t>1 April 2020 - 30 September 2021</t>
  </si>
  <si>
    <t>Total Budget Remain 1st Q 2021-22</t>
  </si>
  <si>
    <t>Precept Budget</t>
  </si>
  <si>
    <t>Expenditure to Date</t>
  </si>
  <si>
    <t>Election</t>
  </si>
  <si>
    <t xml:space="preserve">Expenditure to Date </t>
  </si>
  <si>
    <t>Sidlesham Parish Council</t>
  </si>
  <si>
    <t>Salary July 21</t>
  </si>
  <si>
    <t>WSALC</t>
  </si>
  <si>
    <t>Parish Online Subscription</t>
  </si>
  <si>
    <t>Note1</t>
  </si>
  <si>
    <t>Includes cost of repair to Willow Glen repaid to PC by driver</t>
  </si>
  <si>
    <t>Expenditure against Budget Q1 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</si>
</sst>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d\-mmm\-yy"/>
    <numFmt numFmtId="165" formatCode="0.00_ ;[Red]\-0.00\ "/>
  </numFmts>
  <fonts count="23" x14ac:knownFonts="1">
    <font>
      <sz val="10"/>
      <name val="Arial"/>
    </font>
    <font>
      <sz val="10"/>
      <name val="Arial"/>
      <family val="2"/>
    </font>
    <font>
      <b/>
      <sz val="16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i/>
      <sz val="18"/>
      <name val="Times New Roman"/>
      <family val="1"/>
    </font>
    <font>
      <sz val="18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u/>
      <sz val="14"/>
      <name val="Times New Roman"/>
      <family val="1"/>
    </font>
    <font>
      <b/>
      <u/>
      <sz val="14"/>
      <name val="Times New Roman"/>
      <family val="1"/>
    </font>
    <font>
      <sz val="16"/>
      <name val="Times New Roman"/>
      <family val="1"/>
    </font>
    <font>
      <u/>
      <sz val="12"/>
      <name val="Times New Roman"/>
      <family val="1"/>
    </font>
    <font>
      <b/>
      <sz val="12"/>
      <name val="Times New Roman"/>
      <family val="1"/>
    </font>
    <font>
      <b/>
      <sz val="18"/>
      <name val="Times New Roman"/>
      <family val="1"/>
    </font>
    <font>
      <b/>
      <sz val="20"/>
      <name val="Times New Roman"/>
      <family val="1"/>
    </font>
    <font>
      <b/>
      <sz val="10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b/>
      <sz val="11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2"/>
      <name val="Times New Roman"/>
      <family val="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1">
    <xf numFmtId="0" fontId="0" fillId="0" borderId="0" xfId="0"/>
    <xf numFmtId="2" fontId="3" fillId="0" borderId="0" xfId="0" applyNumberFormat="1" applyFont="1"/>
    <xf numFmtId="2" fontId="2" fillId="0" borderId="0" xfId="0" applyNumberFormat="1" applyFont="1"/>
    <xf numFmtId="2" fontId="3" fillId="0" borderId="0" xfId="0" applyNumberFormat="1" applyFont="1" applyAlignment="1">
      <alignment vertical="center" textRotation="90" wrapText="1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164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2" fillId="0" borderId="1" xfId="0" applyNumberFormat="1" applyFont="1" applyBorder="1"/>
    <xf numFmtId="2" fontId="3" fillId="0" borderId="0" xfId="0" applyNumberFormat="1" applyFont="1" applyBorder="1"/>
    <xf numFmtId="1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right"/>
    </xf>
    <xf numFmtId="0" fontId="3" fillId="0" borderId="0" xfId="0" applyFont="1"/>
    <xf numFmtId="0" fontId="3" fillId="0" borderId="0" xfId="0" applyFont="1" applyBorder="1"/>
    <xf numFmtId="2" fontId="3" fillId="0" borderId="2" xfId="0" applyNumberFormat="1" applyFont="1" applyBorder="1"/>
    <xf numFmtId="2" fontId="3" fillId="0" borderId="2" xfId="0" applyNumberFormat="1" applyFont="1" applyBorder="1" applyAlignment="1">
      <alignment horizontal="right"/>
    </xf>
    <xf numFmtId="2" fontId="2" fillId="0" borderId="3" xfId="0" applyNumberFormat="1" applyFont="1" applyBorder="1"/>
    <xf numFmtId="2" fontId="3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left"/>
    </xf>
    <xf numFmtId="165" fontId="3" fillId="0" borderId="0" xfId="0" applyNumberFormat="1" applyFont="1"/>
    <xf numFmtId="165" fontId="3" fillId="0" borderId="0" xfId="0" applyNumberFormat="1" applyFont="1" applyAlignment="1">
      <alignment horizontal="right"/>
    </xf>
    <xf numFmtId="165" fontId="3" fillId="0" borderId="0" xfId="0" applyNumberFormat="1" applyFont="1" applyBorder="1" applyAlignment="1">
      <alignment horizontal="right"/>
    </xf>
    <xf numFmtId="164" fontId="7" fillId="0" borderId="3" xfId="0" applyNumberFormat="1" applyFont="1" applyBorder="1" applyAlignment="1">
      <alignment horizontal="center" vertical="center" textRotation="90" wrapText="1"/>
    </xf>
    <xf numFmtId="2" fontId="7" fillId="0" borderId="3" xfId="0" applyNumberFormat="1" applyFont="1" applyBorder="1" applyAlignment="1">
      <alignment horizontal="center" vertical="center" textRotation="90" wrapText="1"/>
    </xf>
    <xf numFmtId="2" fontId="7" fillId="0" borderId="3" xfId="0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vertical="center" wrapText="1"/>
    </xf>
    <xf numFmtId="2" fontId="7" fillId="0" borderId="2" xfId="0" applyNumberFormat="1" applyFont="1" applyBorder="1"/>
    <xf numFmtId="2" fontId="7" fillId="0" borderId="2" xfId="0" applyNumberFormat="1" applyFont="1" applyBorder="1" applyAlignment="1">
      <alignment horizontal="right"/>
    </xf>
    <xf numFmtId="0" fontId="7" fillId="0" borderId="2" xfId="0" applyFont="1" applyBorder="1"/>
    <xf numFmtId="2" fontId="7" fillId="0" borderId="2" xfId="0" applyNumberFormat="1" applyFont="1" applyFill="1" applyBorder="1"/>
    <xf numFmtId="164" fontId="7" fillId="0" borderId="4" xfId="0" applyNumberFormat="1" applyFont="1" applyBorder="1" applyAlignment="1">
      <alignment horizontal="center"/>
    </xf>
    <xf numFmtId="2" fontId="7" fillId="0" borderId="4" xfId="0" applyNumberFormat="1" applyFont="1" applyBorder="1"/>
    <xf numFmtId="2" fontId="7" fillId="0" borderId="5" xfId="0" applyNumberFormat="1" applyFont="1" applyBorder="1" applyAlignment="1">
      <alignment horizontal="center" vertical="center" textRotation="90" wrapText="1"/>
    </xf>
    <xf numFmtId="2" fontId="7" fillId="0" borderId="6" xfId="0" applyNumberFormat="1" applyFont="1" applyBorder="1"/>
    <xf numFmtId="2" fontId="7" fillId="0" borderId="6" xfId="0" applyNumberFormat="1" applyFont="1" applyBorder="1" applyAlignment="1">
      <alignment horizontal="right"/>
    </xf>
    <xf numFmtId="2" fontId="3" fillId="0" borderId="7" xfId="0" applyNumberFormat="1" applyFont="1" applyBorder="1"/>
    <xf numFmtId="2" fontId="7" fillId="0" borderId="2" xfId="0" applyNumberFormat="1" applyFont="1" applyBorder="1" applyAlignment="1">
      <alignment horizontal="right" vertical="center" wrapText="1"/>
    </xf>
    <xf numFmtId="2" fontId="3" fillId="0" borderId="6" xfId="0" applyNumberFormat="1" applyFont="1" applyBorder="1" applyAlignment="1">
      <alignment horizontal="right"/>
    </xf>
    <xf numFmtId="164" fontId="7" fillId="0" borderId="0" xfId="0" applyNumberFormat="1" applyFont="1" applyBorder="1" applyAlignment="1">
      <alignment horizontal="center"/>
    </xf>
    <xf numFmtId="2" fontId="7" fillId="0" borderId="0" xfId="0" applyNumberFormat="1" applyFont="1" applyBorder="1"/>
    <xf numFmtId="2" fontId="7" fillId="0" borderId="0" xfId="0" applyNumberFormat="1" applyFont="1" applyFill="1" applyBorder="1"/>
    <xf numFmtId="2" fontId="7" fillId="0" borderId="6" xfId="0" applyNumberFormat="1" applyFont="1" applyFill="1" applyBorder="1"/>
    <xf numFmtId="2" fontId="2" fillId="0" borderId="0" xfId="0" applyNumberFormat="1" applyFont="1" applyBorder="1"/>
    <xf numFmtId="2" fontId="2" fillId="0" borderId="0" xfId="0" applyNumberFormat="1" applyFont="1" applyBorder="1" applyAlignment="1">
      <alignment horizontal="right"/>
    </xf>
    <xf numFmtId="1" fontId="3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/>
    </xf>
    <xf numFmtId="165" fontId="3" fillId="0" borderId="0" xfId="0" applyNumberFormat="1" applyFont="1" applyBorder="1" applyAlignment="1">
      <alignment horizontal="left"/>
    </xf>
    <xf numFmtId="1" fontId="9" fillId="0" borderId="0" xfId="0" applyNumberFormat="1" applyFont="1" applyAlignment="1">
      <alignment horizontal="left"/>
    </xf>
    <xf numFmtId="2" fontId="7" fillId="0" borderId="0" xfId="0" applyNumberFormat="1" applyFont="1"/>
    <xf numFmtId="2" fontId="7" fillId="0" borderId="0" xfId="0" applyNumberFormat="1" applyFont="1" applyBorder="1" applyAlignment="1">
      <alignment horizontal="center" vertical="center" textRotation="90" wrapText="1"/>
    </xf>
    <xf numFmtId="2" fontId="7" fillId="0" borderId="0" xfId="0" applyNumberFormat="1" applyFont="1" applyAlignment="1">
      <alignment vertical="center" textRotation="90" wrapText="1"/>
    </xf>
    <xf numFmtId="2" fontId="7" fillId="0" borderId="0" xfId="0" applyNumberFormat="1" applyFont="1" applyBorder="1" applyAlignment="1">
      <alignment horizontal="right"/>
    </xf>
    <xf numFmtId="0" fontId="7" fillId="0" borderId="0" xfId="0" applyFont="1" applyBorder="1"/>
    <xf numFmtId="1" fontId="7" fillId="0" borderId="0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/>
    </xf>
    <xf numFmtId="0" fontId="7" fillId="0" borderId="0" xfId="0" applyFont="1"/>
    <xf numFmtId="2" fontId="7" fillId="0" borderId="8" xfId="0" applyNumberFormat="1" applyFont="1" applyBorder="1"/>
    <xf numFmtId="0" fontId="7" fillId="0" borderId="8" xfId="0" applyFont="1" applyBorder="1"/>
    <xf numFmtId="0" fontId="4" fillId="0" borderId="0" xfId="0" applyFont="1"/>
    <xf numFmtId="1" fontId="3" fillId="0" borderId="9" xfId="0" applyNumberFormat="1" applyFont="1" applyBorder="1"/>
    <xf numFmtId="2" fontId="10" fillId="0" borderId="0" xfId="0" applyNumberFormat="1" applyFont="1"/>
    <xf numFmtId="2" fontId="3" fillId="0" borderId="3" xfId="0" applyNumberFormat="1" applyFont="1" applyBorder="1" applyAlignment="1">
      <alignment horizontal="center" vertical="center" textRotation="90" wrapText="1"/>
    </xf>
    <xf numFmtId="2" fontId="3" fillId="0" borderId="10" xfId="0" applyNumberFormat="1" applyFont="1" applyBorder="1"/>
    <xf numFmtId="2" fontId="3" fillId="0" borderId="4" xfId="0" applyNumberFormat="1" applyFont="1" applyBorder="1"/>
    <xf numFmtId="2" fontId="11" fillId="0" borderId="0" xfId="0" applyNumberFormat="1" applyFont="1" applyBorder="1"/>
    <xf numFmtId="0" fontId="3" fillId="0" borderId="3" xfId="0" applyFont="1" applyBorder="1"/>
    <xf numFmtId="1" fontId="3" fillId="0" borderId="9" xfId="0" applyNumberFormat="1" applyFont="1" applyBorder="1" applyAlignment="1">
      <alignment horizontal="left"/>
    </xf>
    <xf numFmtId="2" fontId="3" fillId="0" borderId="11" xfId="0" applyNumberFormat="1" applyFont="1" applyBorder="1"/>
    <xf numFmtId="1" fontId="3" fillId="0" borderId="11" xfId="0" applyNumberFormat="1" applyFont="1" applyBorder="1"/>
    <xf numFmtId="2" fontId="3" fillId="0" borderId="12" xfId="0" applyNumberFormat="1" applyFont="1" applyBorder="1"/>
    <xf numFmtId="0" fontId="3" fillId="0" borderId="11" xfId="0" applyFont="1" applyBorder="1"/>
    <xf numFmtId="2" fontId="9" fillId="0" borderId="0" xfId="0" applyNumberFormat="1" applyFont="1"/>
    <xf numFmtId="2" fontId="4" fillId="0" borderId="0" xfId="0" applyNumberFormat="1" applyFont="1"/>
    <xf numFmtId="2" fontId="7" fillId="0" borderId="3" xfId="0" applyNumberFormat="1" applyFont="1" applyBorder="1" applyAlignment="1">
      <alignment vertical="center" textRotation="255"/>
    </xf>
    <xf numFmtId="2" fontId="7" fillId="0" borderId="0" xfId="0" applyNumberFormat="1" applyFont="1" applyAlignment="1">
      <alignment horizontal="centerContinuous" vertical="center" wrapText="1"/>
    </xf>
    <xf numFmtId="2" fontId="12" fillId="0" borderId="0" xfId="0" applyNumberFormat="1" applyFont="1" applyBorder="1"/>
    <xf numFmtId="2" fontId="3" fillId="0" borderId="6" xfId="0" applyNumberFormat="1" applyFont="1" applyBorder="1"/>
    <xf numFmtId="2" fontId="7" fillId="0" borderId="13" xfId="0" applyNumberFormat="1" applyFont="1" applyBorder="1"/>
    <xf numFmtId="1" fontId="3" fillId="0" borderId="14" xfId="0" applyNumberFormat="1" applyFont="1" applyBorder="1"/>
    <xf numFmtId="1" fontId="4" fillId="0" borderId="9" xfId="0" applyNumberFormat="1" applyFont="1" applyBorder="1"/>
    <xf numFmtId="2" fontId="7" fillId="0" borderId="15" xfId="0" applyNumberFormat="1" applyFont="1" applyBorder="1"/>
    <xf numFmtId="2" fontId="3" fillId="2" borderId="0" xfId="0" applyNumberFormat="1" applyFont="1" applyFill="1"/>
    <xf numFmtId="2" fontId="3" fillId="2" borderId="4" xfId="0" applyNumberFormat="1" applyFont="1" applyFill="1" applyBorder="1"/>
    <xf numFmtId="2" fontId="3" fillId="2" borderId="3" xfId="0" applyNumberFormat="1" applyFont="1" applyFill="1" applyBorder="1" applyAlignment="1">
      <alignment horizontal="center" vertical="center" textRotation="90" wrapText="1"/>
    </xf>
    <xf numFmtId="2" fontId="4" fillId="2" borderId="3" xfId="0" applyNumberFormat="1" applyFont="1" applyFill="1" applyBorder="1" applyAlignment="1">
      <alignment horizontal="center" vertical="center" textRotation="90" wrapText="1"/>
    </xf>
    <xf numFmtId="1" fontId="4" fillId="2" borderId="9" xfId="0" applyNumberFormat="1" applyFont="1" applyFill="1" applyBorder="1"/>
    <xf numFmtId="9" fontId="4" fillId="2" borderId="9" xfId="0" applyNumberFormat="1" applyFont="1" applyFill="1" applyBorder="1"/>
    <xf numFmtId="2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>
      <alignment vertical="center" wrapText="1"/>
    </xf>
    <xf numFmtId="2" fontId="7" fillId="3" borderId="2" xfId="0" applyNumberFormat="1" applyFont="1" applyFill="1" applyBorder="1"/>
    <xf numFmtId="1" fontId="7" fillId="3" borderId="2" xfId="0" applyNumberFormat="1" applyFont="1" applyFill="1" applyBorder="1" applyAlignment="1">
      <alignment horizontal="center"/>
    </xf>
    <xf numFmtId="2" fontId="7" fillId="3" borderId="0" xfId="0" applyNumberFormat="1" applyFont="1" applyFill="1" applyAlignment="1">
      <alignment horizontal="right"/>
    </xf>
    <xf numFmtId="2" fontId="7" fillId="3" borderId="2" xfId="0" applyNumberFormat="1" applyFont="1" applyFill="1" applyBorder="1" applyAlignment="1">
      <alignment horizontal="right"/>
    </xf>
    <xf numFmtId="2" fontId="7" fillId="3" borderId="6" xfId="0" applyNumberFormat="1" applyFont="1" applyFill="1" applyBorder="1" applyAlignment="1">
      <alignment horizontal="right"/>
    </xf>
    <xf numFmtId="164" fontId="7" fillId="2" borderId="2" xfId="0" applyNumberFormat="1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horizontal="left" vertical="center" wrapText="1"/>
    </xf>
    <xf numFmtId="2" fontId="7" fillId="2" borderId="2" xfId="0" applyNumberFormat="1" applyFont="1" applyFill="1" applyBorder="1" applyAlignment="1">
      <alignment vertical="center" wrapText="1"/>
    </xf>
    <xf numFmtId="2" fontId="7" fillId="2" borderId="2" xfId="0" applyNumberFormat="1" applyFont="1" applyFill="1" applyBorder="1" applyAlignment="1">
      <alignment horizontal="center" vertical="center" textRotation="90" wrapText="1"/>
    </xf>
    <xf numFmtId="2" fontId="7" fillId="2" borderId="6" xfId="0" applyNumberFormat="1" applyFont="1" applyFill="1" applyBorder="1" applyAlignment="1">
      <alignment horizontal="center" vertical="center" textRotation="90" wrapText="1"/>
    </xf>
    <xf numFmtId="2" fontId="7" fillId="2" borderId="6" xfId="0" applyNumberFormat="1" applyFont="1" applyFill="1" applyBorder="1" applyAlignment="1">
      <alignment horizontal="right" vertical="center"/>
    </xf>
    <xf numFmtId="2" fontId="7" fillId="2" borderId="2" xfId="0" applyNumberFormat="1" applyFont="1" applyFill="1" applyBorder="1"/>
    <xf numFmtId="1" fontId="7" fillId="2" borderId="2" xfId="0" applyNumberFormat="1" applyFont="1" applyFill="1" applyBorder="1" applyAlignment="1">
      <alignment horizontal="center"/>
    </xf>
    <xf numFmtId="2" fontId="7" fillId="2" borderId="6" xfId="0" applyNumberFormat="1" applyFont="1" applyFill="1" applyBorder="1"/>
    <xf numFmtId="2" fontId="7" fillId="2" borderId="6" xfId="0" applyNumberFormat="1" applyFont="1" applyFill="1" applyBorder="1" applyAlignment="1">
      <alignment wrapText="1"/>
    </xf>
    <xf numFmtId="2" fontId="7" fillId="2" borderId="2" xfId="0" applyNumberFormat="1" applyFont="1" applyFill="1" applyBorder="1" applyAlignment="1">
      <alignment horizontal="right"/>
    </xf>
    <xf numFmtId="2" fontId="7" fillId="2" borderId="6" xfId="0" applyNumberFormat="1" applyFont="1" applyFill="1" applyBorder="1" applyAlignment="1">
      <alignment horizontal="right"/>
    </xf>
    <xf numFmtId="2" fontId="7" fillId="2" borderId="0" xfId="0" applyNumberFormat="1" applyFont="1" applyFill="1" applyBorder="1" applyAlignment="1">
      <alignment horizontal="right"/>
    </xf>
    <xf numFmtId="2" fontId="3" fillId="0" borderId="0" xfId="0" applyNumberFormat="1" applyFont="1" applyBorder="1" applyAlignment="1">
      <alignment vertical="center" textRotation="90" wrapText="1"/>
    </xf>
    <xf numFmtId="2" fontId="2" fillId="0" borderId="16" xfId="0" applyNumberFormat="1" applyFont="1" applyBorder="1"/>
    <xf numFmtId="2" fontId="7" fillId="0" borderId="4" xfId="0" applyNumberFormat="1" applyFont="1" applyBorder="1" applyAlignment="1">
      <alignment horizontal="center" vertical="center" textRotation="90" wrapText="1"/>
    </xf>
    <xf numFmtId="2" fontId="7" fillId="0" borderId="17" xfId="0" applyNumberFormat="1" applyFont="1" applyBorder="1" applyAlignment="1">
      <alignment horizontal="center" vertical="center" textRotation="90" wrapText="1"/>
    </xf>
    <xf numFmtId="1" fontId="2" fillId="0" borderId="7" xfId="0" applyNumberFormat="1" applyFont="1" applyBorder="1" applyAlignment="1">
      <alignment horizontal="center"/>
    </xf>
    <xf numFmtId="2" fontId="2" fillId="0" borderId="7" xfId="0" applyNumberFormat="1" applyFont="1" applyBorder="1"/>
    <xf numFmtId="164" fontId="7" fillId="2" borderId="2" xfId="0" applyNumberFormat="1" applyFont="1" applyFill="1" applyBorder="1" applyAlignment="1">
      <alignment horizontal="center" wrapText="1"/>
    </xf>
    <xf numFmtId="2" fontId="13" fillId="4" borderId="10" xfId="0" applyNumberFormat="1" applyFont="1" applyFill="1" applyBorder="1" applyAlignment="1">
      <alignment vertical="center"/>
    </xf>
    <xf numFmtId="2" fontId="7" fillId="4" borderId="10" xfId="0" applyNumberFormat="1" applyFont="1" applyFill="1" applyBorder="1" applyAlignment="1">
      <alignment horizontal="center" vertical="center" textRotation="90" wrapText="1"/>
    </xf>
    <xf numFmtId="2" fontId="7" fillId="4" borderId="10" xfId="0" applyNumberFormat="1" applyFont="1" applyFill="1" applyBorder="1" applyAlignment="1">
      <alignment horizontal="center" vertical="center" wrapText="1"/>
    </xf>
    <xf numFmtId="2" fontId="7" fillId="4" borderId="15" xfId="0" applyNumberFormat="1" applyFont="1" applyFill="1" applyBorder="1" applyAlignment="1">
      <alignment horizontal="center" vertical="center" textRotation="90" wrapText="1"/>
    </xf>
    <xf numFmtId="2" fontId="7" fillId="4" borderId="18" xfId="0" applyNumberFormat="1" applyFont="1" applyFill="1" applyBorder="1" applyAlignment="1">
      <alignment horizontal="center" vertical="center" textRotation="90" wrapText="1"/>
    </xf>
    <xf numFmtId="2" fontId="7" fillId="2" borderId="0" xfId="0" applyNumberFormat="1" applyFont="1" applyFill="1" applyBorder="1" applyAlignment="1">
      <alignment vertical="center" wrapText="1"/>
    </xf>
    <xf numFmtId="164" fontId="7" fillId="2" borderId="4" xfId="0" applyNumberFormat="1" applyFont="1" applyFill="1" applyBorder="1" applyAlignment="1">
      <alignment horizontal="center"/>
    </xf>
    <xf numFmtId="2" fontId="7" fillId="2" borderId="4" xfId="0" applyNumberFormat="1" applyFont="1" applyFill="1" applyBorder="1"/>
    <xf numFmtId="2" fontId="7" fillId="2" borderId="4" xfId="0" applyNumberFormat="1" applyFont="1" applyFill="1" applyBorder="1" applyAlignment="1">
      <alignment vertical="center" wrapText="1"/>
    </xf>
    <xf numFmtId="2" fontId="7" fillId="2" borderId="7" xfId="0" applyNumberFormat="1" applyFont="1" applyFill="1" applyBorder="1" applyAlignment="1">
      <alignment horizontal="right"/>
    </xf>
    <xf numFmtId="2" fontId="7" fillId="2" borderId="4" xfId="0" applyNumberFormat="1" applyFont="1" applyFill="1" applyBorder="1" applyAlignment="1">
      <alignment horizontal="right"/>
    </xf>
    <xf numFmtId="2" fontId="7" fillId="2" borderId="17" xfId="0" applyNumberFormat="1" applyFont="1" applyFill="1" applyBorder="1" applyAlignment="1">
      <alignment horizontal="right"/>
    </xf>
    <xf numFmtId="43" fontId="7" fillId="2" borderId="2" xfId="0" applyNumberFormat="1" applyFont="1" applyFill="1" applyBorder="1" applyAlignment="1">
      <alignment horizontal="right"/>
    </xf>
    <xf numFmtId="43" fontId="7" fillId="2" borderId="2" xfId="1" applyNumberFormat="1" applyFont="1" applyFill="1" applyBorder="1" applyAlignment="1">
      <alignment horizontal="right"/>
    </xf>
    <xf numFmtId="2" fontId="13" fillId="0" borderId="2" xfId="0" applyNumberFormat="1" applyFont="1" applyBorder="1" applyAlignment="1">
      <alignment horizontal="right"/>
    </xf>
    <xf numFmtId="43" fontId="7" fillId="0" borderId="2" xfId="0" applyNumberFormat="1" applyFont="1" applyFill="1" applyBorder="1" applyAlignment="1">
      <alignment horizontal="right"/>
    </xf>
    <xf numFmtId="2" fontId="13" fillId="0" borderId="4" xfId="0" applyNumberFormat="1" applyFont="1" applyBorder="1" applyAlignment="1">
      <alignment horizontal="right"/>
    </xf>
    <xf numFmtId="2" fontId="13" fillId="0" borderId="4" xfId="0" applyNumberFormat="1" applyFont="1" applyBorder="1"/>
    <xf numFmtId="43" fontId="13" fillId="0" borderId="4" xfId="0" applyNumberFormat="1" applyFont="1" applyFill="1" applyBorder="1" applyAlignment="1">
      <alignment horizontal="right"/>
    </xf>
    <xf numFmtId="164" fontId="7" fillId="0" borderId="10" xfId="0" applyNumberFormat="1" applyFont="1" applyBorder="1" applyAlignment="1">
      <alignment horizontal="center"/>
    </xf>
    <xf numFmtId="2" fontId="7" fillId="0" borderId="10" xfId="0" applyNumberFormat="1" applyFont="1" applyBorder="1"/>
    <xf numFmtId="2" fontId="7" fillId="0" borderId="18" xfId="0" applyNumberFormat="1" applyFont="1" applyBorder="1"/>
    <xf numFmtId="2" fontId="7" fillId="0" borderId="7" xfId="0" applyNumberFormat="1" applyFont="1" applyBorder="1"/>
    <xf numFmtId="2" fontId="4" fillId="0" borderId="7" xfId="0" applyNumberFormat="1" applyFont="1" applyBorder="1"/>
    <xf numFmtId="2" fontId="13" fillId="0" borderId="17" xfId="0" applyNumberFormat="1" applyFont="1" applyBorder="1"/>
    <xf numFmtId="2" fontId="7" fillId="0" borderId="10" xfId="0" applyNumberFormat="1" applyFont="1" applyFill="1" applyBorder="1"/>
    <xf numFmtId="2" fontId="13" fillId="0" borderId="4" xfId="0" applyNumberFormat="1" applyFont="1" applyFill="1" applyBorder="1" applyAlignment="1">
      <alignment horizontal="right"/>
    </xf>
    <xf numFmtId="164" fontId="7" fillId="0" borderId="10" xfId="0" applyNumberFormat="1" applyFont="1" applyFill="1" applyBorder="1" applyAlignment="1">
      <alignment horizontal="center"/>
    </xf>
    <xf numFmtId="2" fontId="7" fillId="0" borderId="18" xfId="0" applyNumberFormat="1" applyFont="1" applyFill="1" applyBorder="1"/>
    <xf numFmtId="164" fontId="7" fillId="0" borderId="2" xfId="0" applyNumberFormat="1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right"/>
    </xf>
    <xf numFmtId="164" fontId="7" fillId="0" borderId="4" xfId="0" applyNumberFormat="1" applyFont="1" applyFill="1" applyBorder="1" applyAlignment="1">
      <alignment horizontal="center"/>
    </xf>
    <xf numFmtId="2" fontId="7" fillId="0" borderId="4" xfId="0" applyNumberFormat="1" applyFont="1" applyFill="1" applyBorder="1"/>
    <xf numFmtId="2" fontId="7" fillId="0" borderId="4" xfId="0" applyNumberFormat="1" applyFont="1" applyFill="1" applyBorder="1" applyAlignment="1">
      <alignment horizontal="right"/>
    </xf>
    <xf numFmtId="2" fontId="13" fillId="0" borderId="4" xfId="0" applyNumberFormat="1" applyFont="1" applyFill="1" applyBorder="1"/>
    <xf numFmtId="2" fontId="7" fillId="0" borderId="17" xfId="0" applyNumberFormat="1" applyFont="1" applyFill="1" applyBorder="1"/>
    <xf numFmtId="2" fontId="3" fillId="0" borderId="17" xfId="0" applyNumberFormat="1" applyFont="1" applyBorder="1"/>
    <xf numFmtId="2" fontId="4" fillId="0" borderId="4" xfId="0" applyNumberFormat="1" applyFont="1" applyBorder="1"/>
    <xf numFmtId="2" fontId="7" fillId="0" borderId="18" xfId="0" applyNumberFormat="1" applyFont="1" applyBorder="1" applyAlignment="1">
      <alignment horizontal="right"/>
    </xf>
    <xf numFmtId="2" fontId="7" fillId="0" borderId="18" xfId="0" applyNumberFormat="1" applyFont="1" applyFill="1" applyBorder="1" applyAlignment="1">
      <alignment horizontal="right"/>
    </xf>
    <xf numFmtId="2" fontId="7" fillId="0" borderId="6" xfId="0" applyNumberFormat="1" applyFont="1" applyFill="1" applyBorder="1" applyAlignment="1">
      <alignment horizontal="right"/>
    </xf>
    <xf numFmtId="2" fontId="7" fillId="0" borderId="19" xfId="0" applyNumberFormat="1" applyFont="1" applyBorder="1" applyAlignment="1">
      <alignment horizontal="right"/>
    </xf>
    <xf numFmtId="43" fontId="7" fillId="0" borderId="6" xfId="0" applyNumberFormat="1" applyFont="1" applyFill="1" applyBorder="1" applyAlignment="1">
      <alignment horizontal="right"/>
    </xf>
    <xf numFmtId="2" fontId="3" fillId="0" borderId="2" xfId="0" applyNumberFormat="1" applyFont="1" applyBorder="1" applyAlignment="1">
      <alignment vertical="center" textRotation="90" wrapText="1"/>
    </xf>
    <xf numFmtId="2" fontId="7" fillId="0" borderId="2" xfId="0" applyNumberFormat="1" applyFont="1" applyBorder="1" applyAlignment="1">
      <alignment horizontal="centerContinuous" vertical="center" wrapText="1"/>
    </xf>
    <xf numFmtId="2" fontId="7" fillId="0" borderId="2" xfId="0" applyNumberFormat="1" applyFont="1" applyBorder="1" applyAlignment="1">
      <alignment vertical="center" textRotation="90" wrapText="1"/>
    </xf>
    <xf numFmtId="2" fontId="13" fillId="0" borderId="3" xfId="1" applyNumberFormat="1" applyFont="1" applyFill="1" applyBorder="1" applyAlignment="1">
      <alignment horizontal="right" vertical="center" wrapText="1"/>
    </xf>
    <xf numFmtId="2" fontId="7" fillId="0" borderId="3" xfId="0" applyNumberFormat="1" applyFont="1" applyFill="1" applyBorder="1" applyAlignment="1">
      <alignment horizontal="centerContinuous" vertical="center" wrapText="1"/>
    </xf>
    <xf numFmtId="2" fontId="4" fillId="0" borderId="0" xfId="0" applyNumberFormat="1" applyFont="1" applyBorder="1"/>
    <xf numFmtId="2" fontId="4" fillId="0" borderId="0" xfId="0" applyNumberFormat="1" applyFont="1" applyBorder="1" applyAlignment="1">
      <alignment horizontal="right"/>
    </xf>
    <xf numFmtId="0" fontId="0" fillId="0" borderId="0" xfId="0" applyBorder="1"/>
    <xf numFmtId="2" fontId="3" fillId="0" borderId="0" xfId="0" applyNumberFormat="1" applyFont="1" applyBorder="1" applyAlignment="1">
      <alignment horizontal="center" vertical="center" textRotation="90" wrapText="1"/>
    </xf>
    <xf numFmtId="0" fontId="0" fillId="0" borderId="0" xfId="0" applyAlignment="1">
      <alignment horizontal="right"/>
    </xf>
    <xf numFmtId="43" fontId="3" fillId="0" borderId="0" xfId="0" applyNumberFormat="1" applyFont="1" applyBorder="1" applyAlignment="1">
      <alignment horizontal="center" vertical="center" textRotation="90" wrapText="1"/>
    </xf>
    <xf numFmtId="43" fontId="0" fillId="0" borderId="0" xfId="0" applyNumberFormat="1"/>
    <xf numFmtId="43" fontId="3" fillId="0" borderId="2" xfId="0" applyNumberFormat="1" applyFont="1" applyBorder="1" applyAlignment="1">
      <alignment horizontal="right"/>
    </xf>
    <xf numFmtId="43" fontId="3" fillId="0" borderId="0" xfId="0" applyNumberFormat="1" applyFont="1" applyBorder="1"/>
    <xf numFmtId="43" fontId="11" fillId="0" borderId="0" xfId="0" applyNumberFormat="1" applyFont="1" applyBorder="1"/>
    <xf numFmtId="0" fontId="4" fillId="0" borderId="0" xfId="0" applyNumberFormat="1" applyFont="1" applyBorder="1" applyAlignment="1">
      <alignment horizontal="center"/>
    </xf>
    <xf numFmtId="0" fontId="0" fillId="0" borderId="0" xfId="0" applyNumberFormat="1"/>
    <xf numFmtId="0" fontId="0" fillId="0" borderId="0" xfId="0" applyNumberFormat="1" applyAlignment="1">
      <alignment horizontal="right"/>
    </xf>
    <xf numFmtId="2" fontId="3" fillId="2" borderId="4" xfId="0" applyNumberFormat="1" applyFont="1" applyFill="1" applyBorder="1" applyAlignment="1">
      <alignment vertical="center" textRotation="90" wrapText="1"/>
    </xf>
    <xf numFmtId="43" fontId="13" fillId="0" borderId="3" xfId="1" applyNumberFormat="1" applyFont="1" applyFill="1" applyBorder="1" applyAlignment="1">
      <alignment horizontal="right" vertical="center" wrapText="1"/>
    </xf>
    <xf numFmtId="0" fontId="0" fillId="0" borderId="0" xfId="0" applyNumberFormat="1" applyFill="1"/>
    <xf numFmtId="43" fontId="0" fillId="0" borderId="0" xfId="0" applyNumberFormat="1" applyBorder="1"/>
    <xf numFmtId="43" fontId="2" fillId="0" borderId="0" xfId="0" applyNumberFormat="1" applyFont="1" applyBorder="1"/>
    <xf numFmtId="43" fontId="3" fillId="0" borderId="0" xfId="0" applyNumberFormat="1" applyFont="1" applyBorder="1" applyAlignment="1">
      <alignment horizontal="right"/>
    </xf>
    <xf numFmtId="2" fontId="15" fillId="0" borderId="7" xfId="0" applyNumberFormat="1" applyFont="1" applyBorder="1"/>
    <xf numFmtId="0" fontId="4" fillId="0" borderId="0" xfId="0" applyNumberFormat="1" applyFont="1" applyFill="1" applyBorder="1" applyAlignment="1">
      <alignment horizontal="center"/>
    </xf>
    <xf numFmtId="43" fontId="2" fillId="0" borderId="0" xfId="0" applyNumberFormat="1" applyFont="1" applyFill="1" applyBorder="1"/>
    <xf numFmtId="2" fontId="3" fillId="0" borderId="0" xfId="0" applyNumberFormat="1" applyFont="1" applyBorder="1" applyAlignment="1">
      <alignment vertical="center" textRotation="180"/>
    </xf>
    <xf numFmtId="2" fontId="3" fillId="0" borderId="0" xfId="0" applyNumberFormat="1" applyFont="1" applyBorder="1" applyAlignment="1">
      <alignment vertical="center" textRotation="90"/>
    </xf>
    <xf numFmtId="2" fontId="0" fillId="0" borderId="0" xfId="0" applyNumberFormat="1" applyBorder="1"/>
    <xf numFmtId="2" fontId="3" fillId="0" borderId="3" xfId="0" applyNumberFormat="1" applyFont="1" applyBorder="1"/>
    <xf numFmtId="43" fontId="3" fillId="0" borderId="3" xfId="0" applyNumberFormat="1" applyFont="1" applyBorder="1" applyAlignment="1">
      <alignment horizontal="center" vertical="center" textRotation="90" wrapText="1"/>
    </xf>
    <xf numFmtId="43" fontId="3" fillId="0" borderId="3" xfId="0" applyNumberFormat="1" applyFont="1" applyBorder="1"/>
    <xf numFmtId="2" fontId="7" fillId="2" borderId="0" xfId="0" applyNumberFormat="1" applyFont="1" applyFill="1" applyBorder="1" applyAlignment="1">
      <alignment horizontal="right" vertical="center"/>
    </xf>
    <xf numFmtId="2" fontId="3" fillId="0" borderId="6" xfId="0" applyNumberFormat="1" applyFont="1" applyBorder="1" applyAlignment="1">
      <alignment vertical="center" textRotation="90" wrapText="1"/>
    </xf>
    <xf numFmtId="43" fontId="3" fillId="0" borderId="2" xfId="0" applyNumberFormat="1" applyFont="1" applyFill="1" applyBorder="1" applyAlignment="1">
      <alignment horizontal="right"/>
    </xf>
    <xf numFmtId="0" fontId="0" fillId="0" borderId="0" xfId="0" applyFill="1" applyBorder="1"/>
    <xf numFmtId="2" fontId="3" fillId="0" borderId="3" xfId="0" applyNumberFormat="1" applyFont="1" applyFill="1" applyBorder="1"/>
    <xf numFmtId="43" fontId="8" fillId="0" borderId="0" xfId="0" applyNumberFormat="1" applyFont="1"/>
    <xf numFmtId="0" fontId="16" fillId="0" borderId="0" xfId="0" applyFont="1"/>
    <xf numFmtId="0" fontId="14" fillId="0" borderId="7" xfId="0" applyNumberFormat="1" applyFont="1" applyBorder="1" applyAlignment="1">
      <alignment horizontal="left"/>
    </xf>
    <xf numFmtId="2" fontId="15" fillId="0" borderId="0" xfId="0" applyNumberFormat="1" applyFont="1" applyBorder="1"/>
    <xf numFmtId="43" fontId="7" fillId="2" borderId="2" xfId="0" applyNumberFormat="1" applyFont="1" applyFill="1" applyBorder="1"/>
    <xf numFmtId="2" fontId="3" fillId="2" borderId="0" xfId="0" applyNumberFormat="1" applyFont="1" applyFill="1" applyBorder="1"/>
    <xf numFmtId="2" fontId="3" fillId="0" borderId="20" xfId="0" applyNumberFormat="1" applyFont="1" applyFill="1" applyBorder="1"/>
    <xf numFmtId="164" fontId="3" fillId="2" borderId="3" xfId="0" applyNumberFormat="1" applyFont="1" applyFill="1" applyBorder="1" applyAlignment="1">
      <alignment horizontal="center"/>
    </xf>
    <xf numFmtId="2" fontId="3" fillId="2" borderId="3" xfId="0" applyNumberFormat="1" applyFont="1" applyFill="1" applyBorder="1"/>
    <xf numFmtId="2" fontId="4" fillId="2" borderId="16" xfId="0" applyNumberFormat="1" applyFont="1" applyFill="1" applyBorder="1" applyAlignment="1">
      <alignment horizontal="right"/>
    </xf>
    <xf numFmtId="2" fontId="3" fillId="2" borderId="3" xfId="0" applyNumberFormat="1" applyFont="1" applyFill="1" applyBorder="1" applyAlignment="1">
      <alignment horizontal="center"/>
    </xf>
    <xf numFmtId="43" fontId="4" fillId="2" borderId="3" xfId="0" applyNumberFormat="1" applyFont="1" applyFill="1" applyBorder="1" applyAlignment="1">
      <alignment horizontal="right"/>
    </xf>
    <xf numFmtId="2" fontId="7" fillId="0" borderId="19" xfId="0" applyNumberFormat="1" applyFont="1" applyFill="1" applyBorder="1"/>
    <xf numFmtId="0" fontId="8" fillId="0" borderId="4" xfId="0" applyFont="1" applyBorder="1"/>
    <xf numFmtId="43" fontId="3" fillId="0" borderId="4" xfId="0" applyNumberFormat="1" applyFont="1" applyBorder="1" applyAlignment="1">
      <alignment horizontal="right"/>
    </xf>
    <xf numFmtId="0" fontId="0" fillId="0" borderId="3" xfId="0" applyBorder="1"/>
    <xf numFmtId="2" fontId="3" fillId="0" borderId="3" xfId="0" applyNumberFormat="1" applyFont="1" applyBorder="1" applyAlignment="1">
      <alignment horizontal="center" vertical="center" textRotation="90"/>
    </xf>
    <xf numFmtId="2" fontId="3" fillId="0" borderId="3" xfId="0" applyNumberFormat="1" applyFont="1" applyFill="1" applyBorder="1" applyAlignment="1">
      <alignment horizontal="center" vertical="center" textRotation="90"/>
    </xf>
    <xf numFmtId="0" fontId="4" fillId="0" borderId="0" xfId="0" applyFont="1" applyBorder="1"/>
    <xf numFmtId="2" fontId="4" fillId="0" borderId="0" xfId="0" applyNumberFormat="1" applyFont="1" applyBorder="1" applyAlignment="1">
      <alignment horizontal="center" vertical="center" textRotation="90" wrapText="1"/>
    </xf>
    <xf numFmtId="1" fontId="3" fillId="0" borderId="0" xfId="0" applyNumberFormat="1" applyFont="1" applyBorder="1"/>
    <xf numFmtId="1" fontId="3" fillId="0" borderId="0" xfId="0" applyNumberFormat="1" applyFont="1" applyBorder="1" applyAlignment="1">
      <alignment horizontal="left"/>
    </xf>
    <xf numFmtId="1" fontId="4" fillId="0" borderId="0" xfId="0" applyNumberFormat="1" applyFont="1" applyBorder="1"/>
    <xf numFmtId="9" fontId="4" fillId="0" borderId="0" xfId="0" applyNumberFormat="1" applyFont="1" applyBorder="1"/>
    <xf numFmtId="0" fontId="7" fillId="0" borderId="4" xfId="0" applyNumberFormat="1" applyFont="1" applyBorder="1" applyAlignment="1">
      <alignment horizontal="right" vertical="center" textRotation="90" wrapText="1"/>
    </xf>
    <xf numFmtId="2" fontId="7" fillId="0" borderId="3" xfId="0" applyNumberFormat="1" applyFont="1" applyBorder="1" applyAlignment="1">
      <alignment horizontal="right" vertical="center" textRotation="90" wrapText="1"/>
    </xf>
    <xf numFmtId="2" fontId="7" fillId="0" borderId="4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textRotation="90" wrapText="1"/>
    </xf>
    <xf numFmtId="0" fontId="7" fillId="0" borderId="21" xfId="0" applyNumberFormat="1" applyFont="1" applyBorder="1" applyAlignment="1">
      <alignment horizontal="center" vertical="center" textRotation="90" wrapText="1"/>
    </xf>
    <xf numFmtId="0" fontId="7" fillId="2" borderId="3" xfId="0" applyNumberFormat="1" applyFont="1" applyFill="1" applyBorder="1" applyAlignment="1">
      <alignment horizontal="center" vertical="center" textRotation="90" wrapText="1"/>
    </xf>
    <xf numFmtId="2" fontId="7" fillId="0" borderId="16" xfId="0" applyNumberFormat="1" applyFont="1" applyBorder="1" applyAlignment="1">
      <alignment horizontal="center" vertical="center" wrapText="1"/>
    </xf>
    <xf numFmtId="2" fontId="7" fillId="0" borderId="22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0" fontId="20" fillId="4" borderId="3" xfId="0" applyFont="1" applyFill="1" applyBorder="1"/>
    <xf numFmtId="0" fontId="7" fillId="0" borderId="3" xfId="0" applyNumberFormat="1" applyFont="1" applyBorder="1" applyAlignment="1">
      <alignment horizontal="right" vertical="center" textRotation="90" wrapText="1"/>
    </xf>
    <xf numFmtId="2" fontId="7" fillId="0" borderId="3" xfId="0" applyNumberFormat="1" applyFont="1" applyFill="1" applyBorder="1" applyAlignment="1">
      <alignment horizontal="center" vertical="center" textRotation="90" wrapText="1"/>
    </xf>
    <xf numFmtId="0" fontId="7" fillId="0" borderId="19" xfId="0" applyNumberFormat="1" applyFont="1" applyBorder="1" applyAlignment="1">
      <alignment vertical="center" wrapText="1"/>
    </xf>
    <xf numFmtId="2" fontId="7" fillId="0" borderId="10" xfId="0" applyNumberFormat="1" applyFont="1" applyBorder="1" applyAlignment="1">
      <alignment horizontal="right" vertical="center" textRotation="90" wrapText="1"/>
    </xf>
    <xf numFmtId="2" fontId="7" fillId="0" borderId="21" xfId="0" applyNumberFormat="1" applyFont="1" applyBorder="1" applyAlignment="1">
      <alignment horizontal="center" vertical="center" wrapText="1"/>
    </xf>
    <xf numFmtId="2" fontId="13" fillId="0" borderId="10" xfId="0" applyNumberFormat="1" applyFont="1" applyFill="1" applyBorder="1" applyAlignment="1">
      <alignment horizontal="right" vertical="center" wrapText="1"/>
    </xf>
    <xf numFmtId="2" fontId="13" fillId="0" borderId="3" xfId="0" applyNumberFormat="1" applyFont="1" applyFill="1" applyBorder="1" applyAlignment="1">
      <alignment horizontal="right" vertical="center" wrapText="1"/>
    </xf>
    <xf numFmtId="0" fontId="20" fillId="0" borderId="3" xfId="0" applyNumberFormat="1" applyFont="1" applyFill="1" applyBorder="1"/>
    <xf numFmtId="1" fontId="13" fillId="2" borderId="23" xfId="0" applyNumberFormat="1" applyFont="1" applyFill="1" applyBorder="1"/>
    <xf numFmtId="43" fontId="7" fillId="0" borderId="10" xfId="0" applyNumberFormat="1" applyFont="1" applyBorder="1" applyAlignment="1">
      <alignment horizontal="right"/>
    </xf>
    <xf numFmtId="43" fontId="20" fillId="0" borderId="19" xfId="0" applyNumberFormat="1" applyFont="1" applyBorder="1"/>
    <xf numFmtId="43" fontId="20" fillId="0" borderId="2" xfId="0" applyNumberFormat="1" applyFont="1" applyBorder="1"/>
    <xf numFmtId="43" fontId="7" fillId="0" borderId="19" xfId="0" applyNumberFormat="1" applyFont="1" applyBorder="1" applyAlignment="1">
      <alignment horizontal="center" vertical="center" wrapText="1"/>
    </xf>
    <xf numFmtId="43" fontId="20" fillId="0" borderId="3" xfId="0" applyNumberFormat="1" applyFont="1" applyBorder="1"/>
    <xf numFmtId="43" fontId="13" fillId="0" borderId="3" xfId="0" applyNumberFormat="1" applyFont="1" applyBorder="1" applyAlignment="1">
      <alignment horizontal="center" vertical="center"/>
    </xf>
    <xf numFmtId="165" fontId="7" fillId="2" borderId="18" xfId="0" applyNumberFormat="1" applyFont="1" applyFill="1" applyBorder="1"/>
    <xf numFmtId="4" fontId="7" fillId="2" borderId="3" xfId="0" applyNumberFormat="1" applyFont="1" applyFill="1" applyBorder="1"/>
    <xf numFmtId="2" fontId="13" fillId="0" borderId="2" xfId="0" applyNumberFormat="1" applyFont="1" applyFill="1" applyBorder="1" applyAlignment="1">
      <alignment horizontal="right" vertical="center" wrapText="1"/>
    </xf>
    <xf numFmtId="9" fontId="7" fillId="2" borderId="3" xfId="0" applyNumberFormat="1" applyFont="1" applyFill="1" applyBorder="1"/>
    <xf numFmtId="43" fontId="7" fillId="2" borderId="0" xfId="0" applyNumberFormat="1" applyFont="1" applyFill="1" applyBorder="1"/>
    <xf numFmtId="43" fontId="7" fillId="2" borderId="2" xfId="0" applyNumberFormat="1" applyFont="1" applyFill="1" applyBorder="1" applyAlignment="1">
      <alignment horizontal="center"/>
    </xf>
    <xf numFmtId="43" fontId="7" fillId="2" borderId="19" xfId="0" applyNumberFormat="1" applyFont="1" applyFill="1" applyBorder="1" applyAlignment="1">
      <alignment horizontal="center"/>
    </xf>
    <xf numFmtId="43" fontId="20" fillId="2" borderId="6" xfId="0" applyNumberFormat="1" applyFont="1" applyFill="1" applyBorder="1"/>
    <xf numFmtId="14" fontId="7" fillId="2" borderId="2" xfId="0" applyNumberFormat="1" applyFont="1" applyFill="1" applyBorder="1" applyAlignment="1">
      <alignment horizontal="right"/>
    </xf>
    <xf numFmtId="14" fontId="7" fillId="0" borderId="2" xfId="0" applyNumberFormat="1" applyFont="1" applyBorder="1" applyAlignment="1">
      <alignment horizontal="right"/>
    </xf>
    <xf numFmtId="43" fontId="7" fillId="0" borderId="2" xfId="0" applyNumberFormat="1" applyFont="1" applyBorder="1" applyAlignment="1">
      <alignment horizontal="right"/>
    </xf>
    <xf numFmtId="43" fontId="7" fillId="0" borderId="2" xfId="0" applyNumberFormat="1" applyFont="1" applyBorder="1"/>
    <xf numFmtId="43" fontId="7" fillId="0" borderId="2" xfId="0" applyNumberFormat="1" applyFont="1" applyBorder="1" applyAlignment="1">
      <alignment horizontal="center"/>
    </xf>
    <xf numFmtId="0" fontId="7" fillId="2" borderId="2" xfId="0" applyNumberFormat="1" applyFont="1" applyFill="1" applyBorder="1" applyAlignment="1">
      <alignment horizontal="center"/>
    </xf>
    <xf numFmtId="43" fontId="7" fillId="2" borderId="0" xfId="0" applyNumberFormat="1" applyFont="1" applyFill="1" applyAlignment="1">
      <alignment horizontal="center"/>
    </xf>
    <xf numFmtId="0" fontId="7" fillId="0" borderId="2" xfId="0" applyNumberFormat="1" applyFont="1" applyBorder="1" applyAlignment="1">
      <alignment horizontal="center"/>
    </xf>
    <xf numFmtId="43" fontId="7" fillId="0" borderId="0" xfId="0" applyNumberFormat="1" applyFont="1" applyAlignment="1">
      <alignment horizontal="center"/>
    </xf>
    <xf numFmtId="43" fontId="7" fillId="0" borderId="2" xfId="0" applyNumberFormat="1" applyFont="1" applyFill="1" applyBorder="1"/>
    <xf numFmtId="43" fontId="7" fillId="0" borderId="6" xfId="0" applyNumberFormat="1" applyFont="1" applyBorder="1"/>
    <xf numFmtId="43" fontId="7" fillId="0" borderId="4" xfId="0" applyNumberFormat="1" applyFont="1" applyFill="1" applyBorder="1"/>
    <xf numFmtId="43" fontId="13" fillId="2" borderId="5" xfId="0" applyNumberFormat="1" applyFont="1" applyFill="1" applyBorder="1"/>
    <xf numFmtId="0" fontId="7" fillId="0" borderId="10" xfId="0" applyNumberFormat="1" applyFont="1" applyBorder="1" applyAlignment="1">
      <alignment vertical="center" wrapText="1"/>
    </xf>
    <xf numFmtId="0" fontId="7" fillId="0" borderId="2" xfId="0" applyNumberFormat="1" applyFont="1" applyBorder="1" applyAlignment="1">
      <alignment vertical="center" wrapText="1"/>
    </xf>
    <xf numFmtId="2" fontId="7" fillId="0" borderId="2" xfId="0" applyNumberFormat="1" applyFont="1" applyBorder="1" applyAlignment="1">
      <alignment horizontal="right" vertical="center" textRotation="90" wrapText="1"/>
    </xf>
    <xf numFmtId="2" fontId="7" fillId="0" borderId="19" xfId="0" applyNumberFormat="1" applyFont="1" applyBorder="1" applyAlignment="1">
      <alignment horizontal="center" vertical="center" wrapText="1"/>
    </xf>
    <xf numFmtId="43" fontId="7" fillId="2" borderId="23" xfId="0" applyNumberFormat="1" applyFont="1" applyFill="1" applyBorder="1"/>
    <xf numFmtId="43" fontId="7" fillId="0" borderId="23" xfId="0" applyNumberFormat="1" applyFont="1" applyFill="1" applyBorder="1"/>
    <xf numFmtId="43" fontId="20" fillId="0" borderId="4" xfId="0" applyNumberFormat="1" applyFont="1" applyBorder="1"/>
    <xf numFmtId="43" fontId="7" fillId="0" borderId="4" xfId="0" applyNumberFormat="1" applyFont="1" applyBorder="1" applyAlignment="1">
      <alignment horizontal="center" vertical="center" wrapText="1"/>
    </xf>
    <xf numFmtId="43" fontId="13" fillId="0" borderId="3" xfId="0" applyNumberFormat="1" applyFont="1" applyFill="1" applyBorder="1" applyAlignment="1">
      <alignment horizontal="center" vertical="center"/>
    </xf>
    <xf numFmtId="9" fontId="7" fillId="2" borderId="5" xfId="0" applyNumberFormat="1" applyFont="1" applyFill="1" applyBorder="1"/>
    <xf numFmtId="9" fontId="7" fillId="0" borderId="5" xfId="0" applyNumberFormat="1" applyFont="1" applyFill="1" applyBorder="1"/>
    <xf numFmtId="43" fontId="7" fillId="2" borderId="6" xfId="0" applyNumberFormat="1" applyFont="1" applyFill="1" applyBorder="1"/>
    <xf numFmtId="43" fontId="7" fillId="2" borderId="0" xfId="0" applyNumberFormat="1" applyFont="1" applyFill="1"/>
    <xf numFmtId="43" fontId="7" fillId="2" borderId="2" xfId="0" applyNumberFormat="1" applyFont="1" applyFill="1" applyBorder="1" applyAlignment="1">
      <alignment wrapText="1"/>
    </xf>
    <xf numFmtId="0" fontId="20" fillId="2" borderId="0" xfId="0" applyFont="1" applyFill="1"/>
    <xf numFmtId="2" fontId="7" fillId="2" borderId="19" xfId="0" applyNumberFormat="1" applyFont="1" applyFill="1" applyBorder="1"/>
    <xf numFmtId="9" fontId="7" fillId="2" borderId="2" xfId="0" applyNumberFormat="1" applyFont="1" applyFill="1" applyBorder="1"/>
    <xf numFmtId="0" fontId="20" fillId="0" borderId="0" xfId="0" applyFont="1"/>
    <xf numFmtId="2" fontId="7" fillId="0" borderId="19" xfId="0" applyNumberFormat="1" applyFont="1" applyBorder="1"/>
    <xf numFmtId="9" fontId="7" fillId="0" borderId="2" xfId="0" applyNumberFormat="1" applyFont="1" applyBorder="1"/>
    <xf numFmtId="43" fontId="7" fillId="0" borderId="2" xfId="0" applyNumberFormat="1" applyFont="1" applyFill="1" applyBorder="1" applyAlignment="1">
      <alignment horizontal="center"/>
    </xf>
    <xf numFmtId="4" fontId="7" fillId="2" borderId="2" xfId="0" applyNumberFormat="1" applyFont="1" applyFill="1" applyBorder="1"/>
    <xf numFmtId="4" fontId="7" fillId="0" borderId="2" xfId="0" applyNumberFormat="1" applyFont="1" applyBorder="1"/>
    <xf numFmtId="43" fontId="7" fillId="0" borderId="0" xfId="0" applyNumberFormat="1" applyFont="1" applyFill="1" applyAlignment="1">
      <alignment horizontal="center"/>
    </xf>
    <xf numFmtId="4" fontId="7" fillId="0" borderId="0" xfId="0" applyNumberFormat="1" applyFont="1"/>
    <xf numFmtId="4" fontId="7" fillId="2" borderId="6" xfId="0" applyNumberFormat="1" applyFont="1" applyFill="1" applyBorder="1"/>
    <xf numFmtId="0" fontId="20" fillId="2" borderId="2" xfId="0" applyFont="1" applyFill="1" applyBorder="1"/>
    <xf numFmtId="43" fontId="7" fillId="0" borderId="6" xfId="0" applyNumberFormat="1" applyFont="1" applyFill="1" applyBorder="1"/>
    <xf numFmtId="4" fontId="7" fillId="0" borderId="6" xfId="0" applyNumberFormat="1" applyFont="1" applyBorder="1"/>
    <xf numFmtId="4" fontId="7" fillId="0" borderId="19" xfId="0" applyNumberFormat="1" applyFont="1" applyBorder="1"/>
    <xf numFmtId="4" fontId="7" fillId="2" borderId="19" xfId="0" applyNumberFormat="1" applyFont="1" applyFill="1" applyBorder="1"/>
    <xf numFmtId="2" fontId="7" fillId="2" borderId="0" xfId="0" applyNumberFormat="1" applyFont="1" applyFill="1" applyBorder="1"/>
    <xf numFmtId="4" fontId="7" fillId="2" borderId="0" xfId="0" applyNumberFormat="1" applyFont="1" applyFill="1"/>
    <xf numFmtId="2" fontId="7" fillId="2" borderId="0" xfId="0" applyNumberFormat="1" applyFont="1" applyFill="1"/>
    <xf numFmtId="0" fontId="7" fillId="0" borderId="19" xfId="0" applyNumberFormat="1" applyFont="1" applyBorder="1" applyAlignment="1">
      <alignment horizontal="center"/>
    </xf>
    <xf numFmtId="0" fontId="20" fillId="0" borderId="2" xfId="0" applyFont="1" applyBorder="1"/>
    <xf numFmtId="43" fontId="7" fillId="0" borderId="0" xfId="0" applyNumberFormat="1" applyFont="1" applyFill="1" applyBorder="1"/>
    <xf numFmtId="0" fontId="20" fillId="0" borderId="19" xfId="0" applyNumberFormat="1" applyFont="1" applyBorder="1" applyAlignment="1">
      <alignment horizontal="right"/>
    </xf>
    <xf numFmtId="0" fontId="20" fillId="0" borderId="4" xfId="0" applyFont="1" applyBorder="1" applyAlignment="1">
      <alignment horizontal="right"/>
    </xf>
    <xf numFmtId="0" fontId="20" fillId="0" borderId="2" xfId="0" applyNumberFormat="1" applyFont="1" applyBorder="1"/>
    <xf numFmtId="0" fontId="21" fillId="0" borderId="3" xfId="0" applyNumberFormat="1" applyFont="1" applyBorder="1" applyAlignment="1">
      <alignment horizontal="right"/>
    </xf>
    <xf numFmtId="0" fontId="21" fillId="0" borderId="17" xfId="0" applyFont="1" applyBorder="1" applyAlignment="1">
      <alignment horizontal="right"/>
    </xf>
    <xf numFmtId="43" fontId="13" fillId="0" borderId="3" xfId="0" applyNumberFormat="1" applyFont="1" applyBorder="1"/>
    <xf numFmtId="43" fontId="13" fillId="0" borderId="3" xfId="0" applyNumberFormat="1" applyFont="1" applyBorder="1" applyAlignment="1"/>
    <xf numFmtId="43" fontId="13" fillId="0" borderId="5" xfId="0" applyNumberFormat="1" applyFont="1" applyBorder="1" applyAlignment="1">
      <alignment horizontal="center"/>
    </xf>
    <xf numFmtId="43" fontId="13" fillId="2" borderId="5" xfId="0" applyNumberFormat="1" applyFont="1" applyFill="1" applyBorder="1" applyAlignment="1">
      <alignment horizontal="center"/>
    </xf>
    <xf numFmtId="43" fontId="13" fillId="0" borderId="3" xfId="0" applyNumberFormat="1" applyFont="1" applyBorder="1" applyAlignment="1">
      <alignment horizontal="center"/>
    </xf>
    <xf numFmtId="0" fontId="20" fillId="0" borderId="4" xfId="0" applyNumberFormat="1" applyFont="1" applyBorder="1" applyAlignment="1">
      <alignment horizontal="right"/>
    </xf>
    <xf numFmtId="0" fontId="20" fillId="0" borderId="17" xfId="0" applyFont="1" applyBorder="1" applyAlignment="1">
      <alignment horizontal="right"/>
    </xf>
    <xf numFmtId="43" fontId="7" fillId="0" borderId="6" xfId="0" applyNumberFormat="1" applyFont="1" applyBorder="1" applyAlignment="1">
      <alignment horizontal="center"/>
    </xf>
    <xf numFmtId="43" fontId="7" fillId="0" borderId="3" xfId="0" applyNumberFormat="1" applyFont="1" applyFill="1" applyBorder="1" applyAlignment="1">
      <alignment horizontal="center"/>
    </xf>
    <xf numFmtId="4" fontId="7" fillId="0" borderId="0" xfId="0" applyNumberFormat="1" applyFont="1" applyBorder="1"/>
    <xf numFmtId="2" fontId="7" fillId="0" borderId="17" xfId="0" applyNumberFormat="1" applyFont="1" applyBorder="1"/>
    <xf numFmtId="0" fontId="20" fillId="0" borderId="3" xfId="0" applyNumberFormat="1" applyFont="1" applyBorder="1" applyAlignment="1">
      <alignment horizontal="right"/>
    </xf>
    <xf numFmtId="43" fontId="13" fillId="0" borderId="5" xfId="0" applyNumberFormat="1" applyFont="1" applyFill="1" applyBorder="1"/>
    <xf numFmtId="43" fontId="13" fillId="0" borderId="22" xfId="0" applyNumberFormat="1" applyFont="1" applyFill="1" applyBorder="1"/>
    <xf numFmtId="43" fontId="13" fillId="0" borderId="3" xfId="0" applyNumberFormat="1" applyFont="1" applyFill="1" applyBorder="1"/>
    <xf numFmtId="2" fontId="3" fillId="0" borderId="2" xfId="0" applyNumberFormat="1" applyFont="1" applyFill="1" applyBorder="1" applyAlignment="1">
      <alignment horizontal="center" vertical="center" textRotation="90"/>
    </xf>
    <xf numFmtId="0" fontId="8" fillId="0" borderId="3" xfId="0" applyFont="1" applyBorder="1"/>
    <xf numFmtId="0" fontId="19" fillId="0" borderId="0" xfId="0" applyNumberFormat="1" applyFont="1" applyBorder="1" applyAlignment="1">
      <alignment horizontal="left"/>
    </xf>
    <xf numFmtId="164" fontId="17" fillId="0" borderId="0" xfId="0" applyNumberFormat="1" applyFont="1" applyFill="1" applyBorder="1" applyAlignment="1">
      <alignment horizontal="center" wrapText="1"/>
    </xf>
    <xf numFmtId="1" fontId="17" fillId="0" borderId="0" xfId="0" applyNumberFormat="1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left" wrapText="1"/>
    </xf>
    <xf numFmtId="43" fontId="17" fillId="0" borderId="0" xfId="0" applyNumberFormat="1" applyFont="1" applyFill="1" applyBorder="1" applyAlignment="1">
      <alignment horizontal="right"/>
    </xf>
    <xf numFmtId="0" fontId="18" fillId="0" borderId="0" xfId="0" applyFont="1" applyBorder="1"/>
    <xf numFmtId="2" fontId="17" fillId="0" borderId="0" xfId="0" applyNumberFormat="1" applyFont="1" applyFill="1" applyBorder="1" applyAlignment="1">
      <alignment vertical="center" textRotation="90"/>
    </xf>
    <xf numFmtId="2" fontId="17" fillId="0" borderId="0" xfId="0" applyNumberFormat="1" applyFont="1" applyFill="1" applyBorder="1"/>
    <xf numFmtId="2" fontId="17" fillId="0" borderId="0" xfId="0" applyNumberFormat="1" applyFont="1" applyFill="1" applyBorder="1" applyAlignment="1">
      <alignment vertical="center" textRotation="90" wrapText="1"/>
    </xf>
    <xf numFmtId="43" fontId="17" fillId="0" borderId="0" xfId="1" applyNumberFormat="1" applyFont="1" applyFill="1" applyBorder="1" applyAlignment="1">
      <alignment horizontal="right"/>
    </xf>
    <xf numFmtId="43" fontId="19" fillId="0" borderId="24" xfId="1" applyNumberFormat="1" applyFont="1" applyFill="1" applyBorder="1" applyAlignment="1">
      <alignment horizontal="right" vertical="center" wrapText="1"/>
    </xf>
    <xf numFmtId="2" fontId="17" fillId="0" borderId="0" xfId="0" applyNumberFormat="1" applyFont="1" applyFill="1" applyBorder="1" applyAlignment="1">
      <alignment horizontal="left" vertical="center" wrapText="1"/>
    </xf>
    <xf numFmtId="2" fontId="19" fillId="0" borderId="0" xfId="0" applyNumberFormat="1" applyFont="1" applyFill="1" applyBorder="1"/>
    <xf numFmtId="0" fontId="7" fillId="0" borderId="2" xfId="0" applyNumberFormat="1" applyFont="1" applyFill="1" applyBorder="1" applyAlignment="1">
      <alignment horizontal="center"/>
    </xf>
    <xf numFmtId="2" fontId="13" fillId="0" borderId="0" xfId="0" applyNumberFormat="1" applyFont="1" applyBorder="1"/>
    <xf numFmtId="43" fontId="4" fillId="3" borderId="0" xfId="0" applyNumberFormat="1" applyFont="1" applyFill="1" applyBorder="1" applyAlignment="1">
      <alignment horizontal="right"/>
    </xf>
    <xf numFmtId="2" fontId="19" fillId="0" borderId="0" xfId="0" applyNumberFormat="1" applyFont="1" applyFill="1" applyBorder="1" applyAlignment="1">
      <alignment horizontal="right" vertical="center"/>
    </xf>
    <xf numFmtId="2" fontId="19" fillId="0" borderId="0" xfId="0" applyNumberFormat="1" applyFont="1" applyFill="1" applyBorder="1" applyAlignment="1">
      <alignment horizontal="right"/>
    </xf>
    <xf numFmtId="43" fontId="19" fillId="0" borderId="25" xfId="1" applyNumberFormat="1" applyFont="1" applyFill="1" applyBorder="1" applyAlignment="1">
      <alignment horizontal="right" vertical="center" wrapText="1"/>
    </xf>
    <xf numFmtId="0" fontId="0" fillId="0" borderId="0" xfId="0" applyFill="1"/>
    <xf numFmtId="2" fontId="2" fillId="0" borderId="26" xfId="0" applyNumberFormat="1" applyFont="1" applyBorder="1"/>
    <xf numFmtId="0" fontId="0" fillId="0" borderId="1" xfId="0" applyBorder="1"/>
    <xf numFmtId="0" fontId="0" fillId="0" borderId="1" xfId="0" applyFill="1" applyBorder="1"/>
    <xf numFmtId="0" fontId="0" fillId="0" borderId="27" xfId="0" applyBorder="1"/>
    <xf numFmtId="0" fontId="2" fillId="0" borderId="28" xfId="0" applyNumberFormat="1" applyFont="1" applyBorder="1" applyAlignment="1">
      <alignment horizontal="left"/>
    </xf>
    <xf numFmtId="0" fontId="0" fillId="0" borderId="29" xfId="0" applyBorder="1"/>
    <xf numFmtId="0" fontId="14" fillId="0" borderId="28" xfId="0" applyNumberFormat="1" applyFont="1" applyBorder="1" applyAlignment="1">
      <alignment horizontal="left"/>
    </xf>
    <xf numFmtId="0" fontId="19" fillId="0" borderId="28" xfId="0" applyNumberFormat="1" applyFont="1" applyBorder="1" applyAlignment="1">
      <alignment horizontal="left"/>
    </xf>
    <xf numFmtId="0" fontId="18" fillId="0" borderId="29" xfId="0" applyFont="1" applyBorder="1"/>
    <xf numFmtId="164" fontId="17" fillId="0" borderId="28" xfId="0" applyNumberFormat="1" applyFont="1" applyFill="1" applyBorder="1" applyAlignment="1">
      <alignment horizontal="center" wrapText="1"/>
    </xf>
    <xf numFmtId="164" fontId="17" fillId="0" borderId="28" xfId="0" applyNumberFormat="1" applyFont="1" applyFill="1" applyBorder="1" applyAlignment="1">
      <alignment horizontal="center"/>
    </xf>
    <xf numFmtId="0" fontId="18" fillId="0" borderId="28" xfId="0" applyFont="1" applyBorder="1"/>
    <xf numFmtId="43" fontId="18" fillId="0" borderId="0" xfId="0" applyNumberFormat="1" applyFont="1" applyBorder="1"/>
    <xf numFmtId="43" fontId="19" fillId="0" borderId="30" xfId="0" applyNumberFormat="1" applyFont="1" applyFill="1" applyBorder="1" applyAlignment="1">
      <alignment horizontal="right"/>
    </xf>
    <xf numFmtId="2" fontId="19" fillId="0" borderId="28" xfId="0" applyNumberFormat="1" applyFont="1" applyFill="1" applyBorder="1"/>
    <xf numFmtId="0" fontId="17" fillId="0" borderId="29" xfId="0" applyNumberFormat="1" applyFont="1" applyFill="1" applyBorder="1" applyAlignment="1">
      <alignment horizontal="center"/>
    </xf>
    <xf numFmtId="0" fontId="0" fillId="0" borderId="28" xfId="0" applyBorder="1"/>
    <xf numFmtId="0" fontId="16" fillId="0" borderId="0" xfId="0" applyFont="1" applyBorder="1"/>
    <xf numFmtId="43" fontId="19" fillId="0" borderId="31" xfId="1" applyNumberFormat="1" applyFont="1" applyFill="1" applyBorder="1" applyAlignment="1">
      <alignment horizontal="right" vertical="center" wrapText="1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2" fontId="7" fillId="2" borderId="4" xfId="0" applyNumberFormat="1" applyFont="1" applyFill="1" applyBorder="1" applyAlignment="1">
      <alignment vertical="top"/>
    </xf>
    <xf numFmtId="2" fontId="15" fillId="0" borderId="3" xfId="0" applyNumberFormat="1" applyFont="1" applyBorder="1" applyAlignment="1">
      <alignment vertical="top"/>
    </xf>
    <xf numFmtId="0" fontId="14" fillId="0" borderId="0" xfId="0" applyNumberFormat="1" applyFont="1" applyBorder="1" applyAlignment="1">
      <alignment horizontal="left"/>
    </xf>
    <xf numFmtId="0" fontId="21" fillId="0" borderId="17" xfId="0" applyNumberFormat="1" applyFont="1" applyBorder="1" applyAlignment="1">
      <alignment horizontal="right"/>
    </xf>
    <xf numFmtId="0" fontId="20" fillId="0" borderId="17" xfId="0" applyNumberFormat="1" applyFont="1" applyBorder="1" applyAlignment="1">
      <alignment horizontal="right"/>
    </xf>
    <xf numFmtId="0" fontId="20" fillId="0" borderId="5" xfId="0" applyNumberFormat="1" applyFont="1" applyBorder="1" applyAlignment="1">
      <alignment horizontal="right"/>
    </xf>
    <xf numFmtId="2" fontId="7" fillId="0" borderId="10" xfId="0" applyNumberFormat="1" applyFont="1" applyBorder="1" applyAlignment="1">
      <alignment horizontal="center" vertical="center" textRotation="90" wrapText="1"/>
    </xf>
    <xf numFmtId="43" fontId="7" fillId="0" borderId="10" xfId="0" applyNumberFormat="1" applyFont="1" applyFill="1" applyBorder="1" applyAlignment="1">
      <alignment horizontal="center"/>
    </xf>
    <xf numFmtId="14" fontId="7" fillId="0" borderId="0" xfId="0" applyNumberFormat="1" applyFont="1" applyFill="1" applyBorder="1" applyAlignment="1">
      <alignment horizontal="right"/>
    </xf>
    <xf numFmtId="1" fontId="7" fillId="0" borderId="3" xfId="0" applyNumberFormat="1" applyFont="1" applyFill="1" applyBorder="1" applyAlignment="1">
      <alignment horizontal="right"/>
    </xf>
    <xf numFmtId="43" fontId="7" fillId="0" borderId="21" xfId="0" applyNumberFormat="1" applyFont="1" applyFill="1" applyBorder="1" applyAlignment="1">
      <alignment horizontal="right"/>
    </xf>
    <xf numFmtId="43" fontId="7" fillId="0" borderId="21" xfId="0" applyNumberFormat="1" applyFont="1" applyFill="1" applyBorder="1"/>
    <xf numFmtId="0" fontId="7" fillId="0" borderId="15" xfId="0" applyNumberFormat="1" applyFont="1" applyFill="1" applyBorder="1" applyAlignment="1">
      <alignment horizontal="center"/>
    </xf>
    <xf numFmtId="43" fontId="7" fillId="0" borderId="21" xfId="0" applyNumberFormat="1" applyFont="1" applyFill="1" applyBorder="1" applyAlignment="1">
      <alignment horizontal="center"/>
    </xf>
    <xf numFmtId="43" fontId="7" fillId="0" borderId="19" xfId="0" applyNumberFormat="1" applyFont="1" applyFill="1" applyBorder="1" applyAlignment="1">
      <alignment horizontal="right"/>
    </xf>
    <xf numFmtId="43" fontId="20" fillId="0" borderId="10" xfId="0" applyNumberFormat="1" applyFont="1" applyFill="1" applyBorder="1"/>
    <xf numFmtId="0" fontId="7" fillId="0" borderId="0" xfId="0" applyNumberFormat="1" applyFont="1" applyFill="1" applyAlignment="1">
      <alignment horizontal="center"/>
    </xf>
    <xf numFmtId="43" fontId="20" fillId="0" borderId="0" xfId="0" applyNumberFormat="1" applyFont="1" applyFill="1"/>
    <xf numFmtId="43" fontId="20" fillId="0" borderId="6" xfId="0" applyNumberFormat="1" applyFont="1" applyFill="1" applyBorder="1"/>
    <xf numFmtId="14" fontId="7" fillId="0" borderId="2" xfId="0" applyNumberFormat="1" applyFont="1" applyFill="1" applyBorder="1" applyAlignment="1">
      <alignment horizontal="left"/>
    </xf>
    <xf numFmtId="14" fontId="7" fillId="0" borderId="19" xfId="0" applyNumberFormat="1" applyFont="1" applyFill="1" applyBorder="1" applyAlignment="1">
      <alignment horizontal="right"/>
    </xf>
    <xf numFmtId="1" fontId="7" fillId="0" borderId="21" xfId="0" applyNumberFormat="1" applyFont="1" applyFill="1" applyBorder="1" applyAlignment="1">
      <alignment horizontal="right"/>
    </xf>
    <xf numFmtId="14" fontId="7" fillId="0" borderId="2" xfId="0" applyNumberFormat="1" applyFont="1" applyFill="1" applyBorder="1" applyAlignment="1">
      <alignment horizontal="right"/>
    </xf>
    <xf numFmtId="43" fontId="0" fillId="0" borderId="0" xfId="0" applyNumberFormat="1" applyFill="1"/>
    <xf numFmtId="43" fontId="20" fillId="0" borderId="2" xfId="0" applyNumberFormat="1" applyFont="1" applyFill="1" applyBorder="1"/>
    <xf numFmtId="43" fontId="1" fillId="0" borderId="2" xfId="0" applyNumberFormat="1" applyFont="1" applyFill="1" applyBorder="1"/>
    <xf numFmtId="43" fontId="7" fillId="0" borderId="19" xfId="0" applyNumberFormat="1" applyFont="1" applyFill="1" applyBorder="1" applyAlignment="1">
      <alignment horizontal="center"/>
    </xf>
    <xf numFmtId="43" fontId="7" fillId="0" borderId="0" xfId="0" applyNumberFormat="1" applyFont="1" applyFill="1" applyBorder="1" applyAlignment="1">
      <alignment horizontal="right"/>
    </xf>
    <xf numFmtId="14" fontId="7" fillId="0" borderId="16" xfId="0" applyNumberFormat="1" applyFont="1" applyFill="1" applyBorder="1" applyAlignment="1">
      <alignment horizontal="right"/>
    </xf>
    <xf numFmtId="14" fontId="7" fillId="0" borderId="22" xfId="0" applyNumberFormat="1" applyFont="1" applyFill="1" applyBorder="1" applyAlignment="1">
      <alignment horizontal="right"/>
    </xf>
    <xf numFmtId="43" fontId="7" fillId="0" borderId="22" xfId="0" applyNumberFormat="1" applyFont="1" applyFill="1" applyBorder="1" applyAlignment="1">
      <alignment horizontal="right"/>
    </xf>
    <xf numFmtId="43" fontId="7" fillId="0" borderId="3" xfId="0" applyNumberFormat="1" applyFont="1" applyFill="1" applyBorder="1"/>
    <xf numFmtId="43" fontId="13" fillId="0" borderId="5" xfId="0" applyNumberFormat="1" applyFont="1" applyFill="1" applyBorder="1" applyAlignment="1">
      <alignment horizontal="right"/>
    </xf>
    <xf numFmtId="0" fontId="7" fillId="0" borderId="3" xfId="0" applyNumberFormat="1" applyFont="1" applyFill="1" applyBorder="1" applyAlignment="1">
      <alignment horizontal="center"/>
    </xf>
    <xf numFmtId="43" fontId="7" fillId="0" borderId="0" xfId="0" applyNumberFormat="1" applyFont="1" applyFill="1"/>
    <xf numFmtId="14" fontId="11" fillId="0" borderId="19" xfId="0" applyNumberFormat="1" applyFont="1" applyFill="1" applyBorder="1" applyAlignment="1">
      <alignment horizontal="right"/>
    </xf>
    <xf numFmtId="14" fontId="11" fillId="0" borderId="0" xfId="0" applyNumberFormat="1" applyFont="1" applyFill="1" applyBorder="1" applyAlignment="1">
      <alignment horizontal="right"/>
    </xf>
    <xf numFmtId="43" fontId="11" fillId="0" borderId="0" xfId="0" applyNumberFormat="1" applyFont="1" applyFill="1" applyBorder="1" applyAlignment="1">
      <alignment horizontal="right"/>
    </xf>
    <xf numFmtId="43" fontId="11" fillId="0" borderId="0" xfId="0" applyNumberFormat="1" applyFont="1" applyFill="1" applyBorder="1"/>
    <xf numFmtId="0" fontId="11" fillId="0" borderId="0" xfId="0" applyNumberFormat="1" applyFont="1" applyFill="1" applyBorder="1" applyAlignment="1">
      <alignment horizontal="center"/>
    </xf>
    <xf numFmtId="2" fontId="7" fillId="0" borderId="5" xfId="0" applyNumberFormat="1" applyFont="1" applyBorder="1" applyAlignment="1">
      <alignment horizontal="center" vertical="center" wrapText="1"/>
    </xf>
    <xf numFmtId="4" fontId="0" fillId="0" borderId="0" xfId="0" applyNumberFormat="1"/>
    <xf numFmtId="1" fontId="7" fillId="2" borderId="19" xfId="0" applyNumberFormat="1" applyFont="1" applyFill="1" applyBorder="1" applyAlignment="1">
      <alignment horizontal="right"/>
    </xf>
    <xf numFmtId="14" fontId="7" fillId="2" borderId="2" xfId="0" applyNumberFormat="1" applyFont="1" applyFill="1" applyBorder="1" applyAlignment="1">
      <alignment horizontal="left"/>
    </xf>
    <xf numFmtId="43" fontId="7" fillId="2" borderId="10" xfId="0" applyNumberFormat="1" applyFont="1" applyFill="1" applyBorder="1" applyAlignment="1">
      <alignment horizontal="center"/>
    </xf>
    <xf numFmtId="43" fontId="11" fillId="2" borderId="0" xfId="0" applyNumberFormat="1" applyFont="1" applyFill="1" applyBorder="1"/>
    <xf numFmtId="43" fontId="0" fillId="2" borderId="0" xfId="0" applyNumberFormat="1" applyFill="1"/>
    <xf numFmtId="43" fontId="0" fillId="0" borderId="2" xfId="0" applyNumberFormat="1" applyFill="1" applyBorder="1"/>
    <xf numFmtId="0" fontId="0" fillId="0" borderId="0" xfId="0" applyBorder="1" applyAlignment="1"/>
    <xf numFmtId="0" fontId="7" fillId="2" borderId="3" xfId="0" applyNumberFormat="1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4" fontId="7" fillId="0" borderId="3" xfId="0" applyNumberFormat="1" applyFont="1" applyFill="1" applyBorder="1"/>
    <xf numFmtId="9" fontId="7" fillId="0" borderId="3" xfId="0" applyNumberFormat="1" applyFont="1" applyFill="1" applyBorder="1"/>
    <xf numFmtId="43" fontId="7" fillId="0" borderId="3" xfId="0" applyNumberFormat="1" applyFont="1" applyBorder="1" applyAlignment="1">
      <alignment horizontal="right"/>
    </xf>
    <xf numFmtId="2" fontId="13" fillId="0" borderId="10" xfId="0" applyNumberFormat="1" applyFont="1" applyFill="1" applyBorder="1" applyAlignment="1">
      <alignment horizontal="center" vertical="center" wrapText="1"/>
    </xf>
    <xf numFmtId="2" fontId="13" fillId="0" borderId="3" xfId="0" applyNumberFormat="1" applyFont="1" applyFill="1" applyBorder="1" applyAlignment="1">
      <alignment horizontal="center" vertical="center" wrapText="1"/>
    </xf>
    <xf numFmtId="2" fontId="13" fillId="0" borderId="18" xfId="0" applyNumberFormat="1" applyFont="1" applyFill="1" applyBorder="1" applyAlignment="1">
      <alignment horizontal="center" vertical="center" wrapText="1"/>
    </xf>
    <xf numFmtId="2" fontId="13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Border="1"/>
    <xf numFmtId="0" fontId="22" fillId="0" borderId="0" xfId="0" applyFont="1" applyBorder="1"/>
    <xf numFmtId="0" fontId="1" fillId="0" borderId="0" xfId="0" applyFont="1"/>
    <xf numFmtId="2" fontId="7" fillId="0" borderId="0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left" vertical="center"/>
    </xf>
    <xf numFmtId="2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center" wrapText="1"/>
    </xf>
    <xf numFmtId="2" fontId="7" fillId="0" borderId="16" xfId="0" applyNumberFormat="1" applyFont="1" applyBorder="1" applyAlignment="1">
      <alignment horizontal="center" vertical="center" wrapText="1"/>
    </xf>
    <xf numFmtId="2" fontId="7" fillId="0" borderId="22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0</xdr:colOff>
      <xdr:row>5</xdr:row>
      <xdr:rowOff>396875</xdr:rowOff>
    </xdr:from>
    <xdr:to>
      <xdr:col>45</xdr:col>
      <xdr:colOff>476250</xdr:colOff>
      <xdr:row>7</xdr:row>
      <xdr:rowOff>285750</xdr:rowOff>
    </xdr:to>
    <xdr:sp macro="" textlink="">
      <xdr:nvSpPr>
        <xdr:cNvPr id="3" name="TextBox 2"/>
        <xdr:cNvSpPr txBox="1"/>
      </xdr:nvSpPr>
      <xdr:spPr>
        <a:xfrm>
          <a:off x="44656375" y="2190750"/>
          <a:ext cx="2889250" cy="650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GB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06"/>
  <sheetViews>
    <sheetView showZeros="0" topLeftCell="A40" zoomScale="73" zoomScaleNormal="73" zoomScaleSheetLayoutView="30" zoomScalePageLayoutView="77" workbookViewId="0">
      <selection activeCell="A42" sqref="A42:K52"/>
    </sheetView>
  </sheetViews>
  <sheetFormatPr defaultRowHeight="18.75" x14ac:dyDescent="0.3"/>
  <cols>
    <col min="1" max="1" width="12.28515625" style="6" customWidth="1"/>
    <col min="2" max="2" width="11" style="1" customWidth="1"/>
    <col min="3" max="3" width="37.85546875" style="1" customWidth="1"/>
    <col min="4" max="4" width="42" customWidth="1"/>
    <col min="5" max="5" width="16.140625" style="4" customWidth="1"/>
    <col min="6" max="6" width="15.28515625" style="1" customWidth="1"/>
    <col min="7" max="7" width="17.42578125" style="1" customWidth="1"/>
    <col min="8" max="8" width="13.85546875" style="1" customWidth="1"/>
    <col min="9" max="9" width="15.140625" style="1" customWidth="1"/>
    <col min="10" max="10" width="15.42578125" style="1" customWidth="1"/>
    <col min="11" max="11" width="24.42578125" style="1" customWidth="1"/>
    <col min="12" max="12" width="17.28515625" style="1" customWidth="1"/>
    <col min="13" max="13" width="11.140625" style="1" bestFit="1" customWidth="1"/>
    <col min="14" max="14" width="11.85546875" style="1" bestFit="1" customWidth="1"/>
    <col min="15" max="16" width="11.42578125" style="1" bestFit="1" customWidth="1"/>
    <col min="17" max="17" width="11.85546875" style="1" bestFit="1" customWidth="1"/>
    <col min="18" max="18" width="12.140625" style="1" bestFit="1" customWidth="1"/>
    <col min="19" max="19" width="13.5703125" style="1" customWidth="1"/>
    <col min="20" max="20" width="11.85546875" style="1" bestFit="1" customWidth="1"/>
    <col min="21" max="21" width="11.85546875" style="1" customWidth="1"/>
    <col min="22" max="23" width="13.28515625" style="1" bestFit="1" customWidth="1"/>
    <col min="24" max="29" width="13.28515625" style="1" customWidth="1"/>
    <col min="30" max="30" width="13.28515625" style="1" bestFit="1" customWidth="1"/>
    <col min="31" max="31" width="14.7109375" style="1" bestFit="1" customWidth="1"/>
    <col min="32" max="32" width="13.28515625" style="1" bestFit="1" customWidth="1"/>
    <col min="33" max="33" width="14.7109375" style="1" bestFit="1" customWidth="1"/>
    <col min="34" max="34" width="44.7109375" style="1" bestFit="1" customWidth="1"/>
    <col min="35" max="35" width="18.7109375" style="1" customWidth="1"/>
    <col min="36" max="36" width="18.28515625" style="1" customWidth="1"/>
    <col min="37" max="37" width="56.7109375" style="1" customWidth="1"/>
    <col min="38" max="38" width="19.28515625" style="1" customWidth="1"/>
    <col min="39" max="39" width="27.28515625" style="1" customWidth="1"/>
    <col min="40" max="40" width="47.42578125" style="1" bestFit="1" customWidth="1"/>
    <col min="41" max="41" width="20.140625" style="1" customWidth="1"/>
    <col min="42" max="42" width="21.28515625" style="1" customWidth="1"/>
    <col min="43" max="16384" width="9.140625" style="1"/>
  </cols>
  <sheetData>
    <row r="1" spans="1:41" s="2" customFormat="1" ht="45" customHeight="1" x14ac:dyDescent="0.3">
      <c r="A1" s="371" t="s">
        <v>51</v>
      </c>
      <c r="B1" s="16"/>
      <c r="C1" s="16"/>
      <c r="D1" s="112"/>
      <c r="E1" s="115"/>
      <c r="F1" s="115"/>
      <c r="G1" s="116"/>
      <c r="H1" s="116"/>
      <c r="I1" s="116"/>
      <c r="J1" s="116"/>
      <c r="K1" s="116"/>
      <c r="L1" s="8"/>
    </row>
    <row r="2" spans="1:41" s="3" customFormat="1" ht="65.25" customHeight="1" x14ac:dyDescent="0.2">
      <c r="A2" s="22" t="s">
        <v>1</v>
      </c>
      <c r="B2" s="23" t="s">
        <v>159</v>
      </c>
      <c r="C2" s="24" t="s">
        <v>17</v>
      </c>
      <c r="D2" s="24" t="s">
        <v>11</v>
      </c>
      <c r="E2" s="113" t="s">
        <v>14</v>
      </c>
      <c r="F2" s="113" t="s">
        <v>7</v>
      </c>
      <c r="G2" s="113" t="s">
        <v>41</v>
      </c>
      <c r="H2" s="113" t="s">
        <v>15</v>
      </c>
      <c r="I2" s="114" t="s">
        <v>60</v>
      </c>
      <c r="J2" s="114" t="s">
        <v>43</v>
      </c>
      <c r="K2" s="114" t="s">
        <v>13</v>
      </c>
      <c r="L2" s="23" t="s">
        <v>171</v>
      </c>
      <c r="M2" s="50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J2" s="434"/>
      <c r="AK2" s="435"/>
      <c r="AL2" s="435"/>
      <c r="AM2" s="435"/>
      <c r="AN2" s="435"/>
      <c r="AO2" s="435"/>
    </row>
    <row r="3" spans="1:41" s="3" customFormat="1" ht="30" customHeight="1" x14ac:dyDescent="0.2">
      <c r="A3" s="118" t="s">
        <v>158</v>
      </c>
      <c r="B3" s="119"/>
      <c r="C3" s="120"/>
      <c r="D3" s="120"/>
      <c r="E3" s="121"/>
      <c r="F3" s="119"/>
      <c r="G3" s="119"/>
      <c r="H3" s="119"/>
      <c r="I3" s="122"/>
      <c r="J3" s="122"/>
      <c r="K3" s="119"/>
      <c r="L3" s="161"/>
      <c r="M3" s="50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J3" s="89"/>
      <c r="AK3" s="90"/>
      <c r="AL3" s="90"/>
      <c r="AM3" s="90"/>
      <c r="AN3" s="90"/>
      <c r="AO3" s="90"/>
    </row>
    <row r="4" spans="1:41" s="3" customFormat="1" ht="24" customHeight="1" x14ac:dyDescent="0.3">
      <c r="A4" s="117">
        <v>43922</v>
      </c>
      <c r="B4" s="105">
        <v>20371528</v>
      </c>
      <c r="C4" s="100" t="s">
        <v>12</v>
      </c>
      <c r="D4" s="99" t="s">
        <v>65</v>
      </c>
      <c r="E4" s="123"/>
      <c r="F4" s="101"/>
      <c r="G4" s="101"/>
      <c r="H4" s="101"/>
      <c r="I4" s="102"/>
      <c r="J4" s="194"/>
      <c r="K4" s="130">
        <v>24164.63</v>
      </c>
      <c r="L4" s="195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I4" s="436"/>
      <c r="AJ4" s="1"/>
      <c r="AK4" s="1"/>
      <c r="AL4" s="1"/>
      <c r="AM4" s="1"/>
      <c r="AN4" s="1"/>
    </row>
    <row r="5" spans="1:41" s="3" customFormat="1" ht="24" customHeight="1" x14ac:dyDescent="0.3">
      <c r="A5" s="98">
        <v>43922</v>
      </c>
      <c r="B5" s="105">
        <v>60811491</v>
      </c>
      <c r="C5" s="100" t="s">
        <v>12</v>
      </c>
      <c r="D5" s="99" t="s">
        <v>66</v>
      </c>
      <c r="E5" s="123"/>
      <c r="F5" s="101"/>
      <c r="G5" s="101"/>
      <c r="H5" s="101"/>
      <c r="I5" s="102"/>
      <c r="J5" s="103"/>
      <c r="K5" s="130">
        <v>3275.79</v>
      </c>
      <c r="L5" s="16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I5" s="436"/>
      <c r="AJ5" s="1"/>
      <c r="AK5" s="1"/>
      <c r="AL5" s="1"/>
      <c r="AM5" s="1"/>
      <c r="AN5" s="1"/>
    </row>
    <row r="6" spans="1:41" s="3" customFormat="1" ht="24" customHeight="1" x14ac:dyDescent="0.3">
      <c r="A6" s="98">
        <v>43922</v>
      </c>
      <c r="B6" s="105">
        <v>50342432</v>
      </c>
      <c r="C6" s="100" t="s">
        <v>12</v>
      </c>
      <c r="D6" s="104" t="s">
        <v>154</v>
      </c>
      <c r="E6" s="110"/>
      <c r="F6" s="104"/>
      <c r="G6" s="104"/>
      <c r="H6" s="104"/>
      <c r="I6" s="106"/>
      <c r="J6" s="107"/>
      <c r="K6" s="130">
        <v>12162.82</v>
      </c>
      <c r="L6" s="16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I6" s="436"/>
      <c r="AJ6" s="17"/>
      <c r="AK6" s="7"/>
      <c r="AL6" s="1"/>
      <c r="AM6" s="1"/>
    </row>
    <row r="7" spans="1:41" ht="24" customHeight="1" x14ac:dyDescent="0.3">
      <c r="A7" s="98">
        <v>43922</v>
      </c>
      <c r="B7" s="105">
        <v>53332810</v>
      </c>
      <c r="C7" s="100" t="s">
        <v>12</v>
      </c>
      <c r="D7" s="104" t="s">
        <v>155</v>
      </c>
      <c r="E7" s="110"/>
      <c r="F7" s="108"/>
      <c r="G7" s="108"/>
      <c r="H7" s="108"/>
      <c r="I7" s="109"/>
      <c r="J7" s="108"/>
      <c r="K7" s="130">
        <v>22860.06</v>
      </c>
      <c r="L7" s="14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J7" s="17"/>
      <c r="AK7" s="7"/>
      <c r="AL7" s="18"/>
      <c r="AM7" s="18"/>
    </row>
    <row r="8" spans="1:41" s="3" customFormat="1" ht="24" customHeight="1" x14ac:dyDescent="0.3">
      <c r="A8" s="98">
        <v>43922</v>
      </c>
      <c r="B8" s="105">
        <v>33383024</v>
      </c>
      <c r="C8" s="100" t="s">
        <v>12</v>
      </c>
      <c r="D8" s="104" t="s">
        <v>156</v>
      </c>
      <c r="E8" s="110"/>
      <c r="F8" s="108"/>
      <c r="G8" s="108"/>
      <c r="H8" s="108"/>
      <c r="I8" s="109" t="s">
        <v>0</v>
      </c>
      <c r="J8" s="109"/>
      <c r="K8" s="131">
        <v>3027.05</v>
      </c>
      <c r="L8" s="16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I8" s="1"/>
      <c r="AJ8" s="17"/>
      <c r="AK8" s="2"/>
      <c r="AL8" s="1"/>
      <c r="AM8" s="1"/>
      <c r="AN8" s="1"/>
      <c r="AO8" s="1"/>
    </row>
    <row r="9" spans="1:41" s="3" customFormat="1" ht="24" customHeight="1" x14ac:dyDescent="0.3">
      <c r="A9" s="124"/>
      <c r="B9" s="125"/>
      <c r="C9" s="126"/>
      <c r="D9" s="370"/>
      <c r="E9" s="127"/>
      <c r="F9" s="128"/>
      <c r="G9" s="128"/>
      <c r="H9" s="128"/>
      <c r="I9" s="129"/>
      <c r="J9" s="129"/>
      <c r="K9" s="179"/>
      <c r="L9" s="180">
        <f>SUM(K4:K8)</f>
        <v>65490.350000000006</v>
      </c>
      <c r="M9" s="76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I9" s="1"/>
      <c r="AJ9" s="17"/>
      <c r="AK9" s="2"/>
      <c r="AL9" s="1"/>
      <c r="AM9" s="1"/>
      <c r="AN9" s="1"/>
      <c r="AO9" s="1"/>
    </row>
    <row r="10" spans="1:41" s="3" customFormat="1" ht="24" customHeight="1" x14ac:dyDescent="0.3">
      <c r="A10" s="91"/>
      <c r="B10" s="93"/>
      <c r="C10" s="92"/>
      <c r="D10" s="93"/>
      <c r="E10" s="94"/>
      <c r="F10" s="95"/>
      <c r="G10" s="96"/>
      <c r="H10" s="96"/>
      <c r="I10" s="96"/>
      <c r="J10" s="97"/>
      <c r="K10" s="97"/>
      <c r="L10" s="164"/>
      <c r="M10" s="76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I10" s="1"/>
      <c r="AJ10" s="17"/>
      <c r="AK10" s="2"/>
      <c r="AL10" s="1"/>
      <c r="AM10" s="1"/>
      <c r="AN10" s="1"/>
      <c r="AO10" s="1"/>
    </row>
    <row r="11" spans="1:41" s="3" customFormat="1" ht="57" customHeight="1" x14ac:dyDescent="0.3">
      <c r="A11" s="22" t="s">
        <v>1</v>
      </c>
      <c r="B11" s="23" t="s">
        <v>10</v>
      </c>
      <c r="C11" s="24" t="s">
        <v>17</v>
      </c>
      <c r="D11" s="24" t="s">
        <v>11</v>
      </c>
      <c r="E11" s="23" t="s">
        <v>14</v>
      </c>
      <c r="F11" s="23" t="s">
        <v>7</v>
      </c>
      <c r="G11" s="23" t="s">
        <v>41</v>
      </c>
      <c r="H11" s="23" t="s">
        <v>15</v>
      </c>
      <c r="I11" s="33" t="s">
        <v>60</v>
      </c>
      <c r="J11" s="33" t="s">
        <v>43</v>
      </c>
      <c r="K11" s="33" t="s">
        <v>13</v>
      </c>
      <c r="L11" s="165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I11" s="1"/>
      <c r="AJ11" s="17"/>
      <c r="AK11" s="2"/>
      <c r="AL11" s="1"/>
      <c r="AM11" s="1"/>
      <c r="AN11" s="1"/>
      <c r="AO11" s="1"/>
    </row>
    <row r="12" spans="1:41" s="3" customFormat="1" ht="31.5" customHeight="1" x14ac:dyDescent="0.3">
      <c r="A12" s="118" t="s">
        <v>157</v>
      </c>
      <c r="B12" s="119"/>
      <c r="C12" s="120"/>
      <c r="D12" s="120"/>
      <c r="E12" s="121"/>
      <c r="F12" s="119"/>
      <c r="G12" s="119"/>
      <c r="H12" s="119"/>
      <c r="I12" s="122"/>
      <c r="J12" s="122"/>
      <c r="K12" s="122"/>
      <c r="L12" s="162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I12" s="1"/>
      <c r="AJ12" s="17"/>
      <c r="AK12" s="2"/>
      <c r="AL12" s="1"/>
      <c r="AM12" s="1"/>
      <c r="AN12" s="1"/>
      <c r="AO12" s="1"/>
    </row>
    <row r="13" spans="1:41" s="3" customFormat="1" ht="24.95" customHeight="1" x14ac:dyDescent="0.3">
      <c r="A13" s="25">
        <v>43922</v>
      </c>
      <c r="B13" s="27"/>
      <c r="C13" s="26" t="s">
        <v>23</v>
      </c>
      <c r="D13" s="27" t="s">
        <v>44</v>
      </c>
      <c r="E13" s="52"/>
      <c r="F13" s="28"/>
      <c r="G13" s="28"/>
      <c r="H13" s="133">
        <v>5.49</v>
      </c>
      <c r="I13" s="133"/>
      <c r="J13" s="133"/>
      <c r="K13" s="133"/>
      <c r="L13" s="163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I13" s="1"/>
      <c r="AJ13" s="17"/>
      <c r="AK13" s="2"/>
      <c r="AL13" s="1"/>
      <c r="AM13" s="1"/>
      <c r="AN13" s="1"/>
      <c r="AO13" s="1"/>
    </row>
    <row r="14" spans="1:41" ht="24.95" customHeight="1" x14ac:dyDescent="0.3">
      <c r="A14" s="25">
        <v>43952</v>
      </c>
      <c r="B14" s="27"/>
      <c r="C14" s="26" t="s">
        <v>23</v>
      </c>
      <c r="D14" s="27" t="s">
        <v>25</v>
      </c>
      <c r="E14" s="28"/>
      <c r="F14" s="27"/>
      <c r="G14" s="27"/>
      <c r="H14" s="133">
        <v>5.64</v>
      </c>
      <c r="I14" s="133"/>
      <c r="J14" s="133"/>
      <c r="K14" s="133"/>
      <c r="L14" s="27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</row>
    <row r="15" spans="1:41" ht="24.95" customHeight="1" x14ac:dyDescent="0.3">
      <c r="A15" s="25">
        <v>43983</v>
      </c>
      <c r="B15" s="27"/>
      <c r="C15" s="27" t="s">
        <v>23</v>
      </c>
      <c r="D15" s="27" t="s">
        <v>26</v>
      </c>
      <c r="E15" s="37"/>
      <c r="F15" s="27"/>
      <c r="G15" s="27"/>
      <c r="H15" s="133">
        <v>5.83</v>
      </c>
      <c r="I15" s="133"/>
      <c r="J15" s="133"/>
      <c r="K15" s="133"/>
      <c r="L15" s="27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N15" s="9"/>
      <c r="AO15" s="73"/>
    </row>
    <row r="16" spans="1:41" ht="24.95" customHeight="1" x14ac:dyDescent="0.3">
      <c r="A16" s="25">
        <v>44013</v>
      </c>
      <c r="B16" s="27"/>
      <c r="C16" s="27" t="s">
        <v>23</v>
      </c>
      <c r="D16" s="27" t="s">
        <v>28</v>
      </c>
      <c r="E16" s="28"/>
      <c r="F16" s="27"/>
      <c r="G16" s="27"/>
      <c r="H16" s="133">
        <v>5.64</v>
      </c>
      <c r="I16" s="133"/>
      <c r="J16" s="133"/>
      <c r="K16" s="133"/>
      <c r="L16" s="27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J16" s="19"/>
      <c r="AN16" s="9"/>
    </row>
    <row r="17" spans="1:42" ht="24.95" customHeight="1" x14ac:dyDescent="0.3">
      <c r="A17" s="25">
        <v>44046</v>
      </c>
      <c r="B17" s="27"/>
      <c r="C17" s="27" t="s">
        <v>23</v>
      </c>
      <c r="D17" s="27" t="s">
        <v>29</v>
      </c>
      <c r="E17" s="28"/>
      <c r="F17" s="27"/>
      <c r="G17" s="27"/>
      <c r="H17" s="133">
        <v>0.21</v>
      </c>
      <c r="I17" s="133"/>
      <c r="J17" s="133"/>
      <c r="K17" s="133"/>
      <c r="L17" s="27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</row>
    <row r="18" spans="1:42" ht="24.95" customHeight="1" x14ac:dyDescent="0.3">
      <c r="A18" s="25">
        <v>44075</v>
      </c>
      <c r="B18" s="27"/>
      <c r="C18" s="27" t="s">
        <v>23</v>
      </c>
      <c r="D18" s="27" t="s">
        <v>30</v>
      </c>
      <c r="E18" s="28"/>
      <c r="F18" s="27"/>
      <c r="G18" s="27"/>
      <c r="H18" s="133">
        <v>0.18</v>
      </c>
      <c r="I18" s="133"/>
      <c r="J18" s="133"/>
      <c r="K18" s="133"/>
      <c r="L18" s="27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</row>
    <row r="19" spans="1:42" ht="24.95" customHeight="1" x14ac:dyDescent="0.3">
      <c r="A19" s="25">
        <v>44105</v>
      </c>
      <c r="B19" s="27"/>
      <c r="C19" s="27" t="s">
        <v>23</v>
      </c>
      <c r="D19" s="27" t="s">
        <v>40</v>
      </c>
      <c r="E19" s="28"/>
      <c r="F19" s="27"/>
      <c r="G19" s="27"/>
      <c r="H19" s="133">
        <v>4.55</v>
      </c>
      <c r="I19" s="133"/>
      <c r="J19" s="133"/>
      <c r="K19" s="133"/>
      <c r="L19" s="27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L19" s="5"/>
    </row>
    <row r="20" spans="1:42" ht="24.95" customHeight="1" x14ac:dyDescent="0.3">
      <c r="A20" s="25">
        <v>44136</v>
      </c>
      <c r="B20" s="27"/>
      <c r="C20" s="27" t="s">
        <v>23</v>
      </c>
      <c r="D20" s="27" t="s">
        <v>33</v>
      </c>
      <c r="E20" s="28"/>
      <c r="F20" s="27"/>
      <c r="G20" s="27"/>
      <c r="H20" s="133">
        <v>0.2</v>
      </c>
      <c r="I20" s="133"/>
      <c r="J20" s="133"/>
      <c r="K20" s="133"/>
      <c r="L20" s="27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L20" s="5"/>
    </row>
    <row r="21" spans="1:42" ht="24.95" customHeight="1" x14ac:dyDescent="0.3">
      <c r="A21" s="25">
        <v>44166</v>
      </c>
      <c r="B21" s="27"/>
      <c r="C21" s="27" t="s">
        <v>23</v>
      </c>
      <c r="D21" s="27" t="s">
        <v>35</v>
      </c>
      <c r="E21" s="28"/>
      <c r="F21" s="27"/>
      <c r="G21" s="27"/>
      <c r="H21" s="133">
        <v>0.18</v>
      </c>
      <c r="I21" s="133"/>
      <c r="J21" s="133"/>
      <c r="K21" s="133"/>
      <c r="L21" s="27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L21" s="5"/>
    </row>
    <row r="22" spans="1:42" ht="24.95" customHeight="1" x14ac:dyDescent="0.3">
      <c r="A22" s="25">
        <v>44197</v>
      </c>
      <c r="B22" s="27"/>
      <c r="C22" s="27" t="s">
        <v>23</v>
      </c>
      <c r="D22" s="27" t="s">
        <v>36</v>
      </c>
      <c r="E22" s="28"/>
      <c r="F22" s="27"/>
      <c r="G22" s="27"/>
      <c r="H22" s="133">
        <v>0.21</v>
      </c>
      <c r="I22" s="133"/>
      <c r="J22" s="133"/>
      <c r="K22" s="133"/>
      <c r="L22" s="27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</row>
    <row r="23" spans="1:42" ht="24.95" customHeight="1" x14ac:dyDescent="0.3">
      <c r="A23" s="25">
        <v>44228</v>
      </c>
      <c r="B23" s="27"/>
      <c r="C23" s="27" t="s">
        <v>23</v>
      </c>
      <c r="D23" s="27" t="s">
        <v>37</v>
      </c>
      <c r="E23" s="28"/>
      <c r="F23" s="27"/>
      <c r="G23" s="27"/>
      <c r="H23" s="133">
        <v>0.18</v>
      </c>
      <c r="I23" s="133"/>
      <c r="J23" s="133"/>
      <c r="K23" s="133"/>
      <c r="L23" s="27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</row>
    <row r="24" spans="1:42" ht="24.95" customHeight="1" x14ac:dyDescent="0.3">
      <c r="A24" s="25">
        <v>44256</v>
      </c>
      <c r="B24" s="27"/>
      <c r="C24" s="27" t="s">
        <v>23</v>
      </c>
      <c r="D24" s="27" t="s">
        <v>38</v>
      </c>
      <c r="E24" s="28"/>
      <c r="F24" s="27"/>
      <c r="G24" s="27"/>
      <c r="H24" s="133">
        <v>0.18</v>
      </c>
      <c r="I24" s="133"/>
      <c r="J24" s="133"/>
      <c r="K24" s="133"/>
      <c r="L24" s="27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I24" s="49"/>
    </row>
    <row r="25" spans="1:42" ht="24.95" customHeight="1" x14ac:dyDescent="0.3">
      <c r="A25" s="31"/>
      <c r="B25" s="32"/>
      <c r="C25" s="32"/>
      <c r="D25" s="134" t="s">
        <v>160</v>
      </c>
      <c r="E25" s="134"/>
      <c r="F25" s="135"/>
      <c r="G25" s="135"/>
      <c r="I25" s="136"/>
      <c r="J25" s="136"/>
      <c r="K25" s="136">
        <f>SUM(H13:H24)</f>
        <v>28.490000000000002</v>
      </c>
      <c r="L25" s="136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I25" s="49"/>
    </row>
    <row r="26" spans="1:42" ht="24.95" customHeight="1" x14ac:dyDescent="0.3">
      <c r="A26" s="137">
        <v>43990</v>
      </c>
      <c r="B26" s="138"/>
      <c r="C26" s="139" t="s">
        <v>24</v>
      </c>
      <c r="D26" s="138" t="s">
        <v>27</v>
      </c>
      <c r="E26" s="156"/>
      <c r="F26" s="138"/>
      <c r="G26" s="139"/>
      <c r="H26" s="138">
        <v>3.27</v>
      </c>
      <c r="I26" s="139"/>
      <c r="J26" s="139"/>
      <c r="K26" s="139"/>
      <c r="L26" s="27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</row>
    <row r="27" spans="1:42" ht="24.95" customHeight="1" x14ac:dyDescent="0.3">
      <c r="A27" s="25">
        <v>44081</v>
      </c>
      <c r="B27" s="27"/>
      <c r="C27" s="34" t="s">
        <v>24</v>
      </c>
      <c r="D27" s="27" t="s">
        <v>31</v>
      </c>
      <c r="E27" s="35"/>
      <c r="F27" s="27"/>
      <c r="G27" s="34"/>
      <c r="H27" s="27">
        <v>1.68</v>
      </c>
      <c r="I27" s="34"/>
      <c r="J27" s="34"/>
      <c r="K27" s="34"/>
      <c r="L27" s="27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</row>
    <row r="28" spans="1:42" ht="24.95" customHeight="1" x14ac:dyDescent="0.3">
      <c r="A28" s="25">
        <v>44172</v>
      </c>
      <c r="B28" s="27"/>
      <c r="C28" s="34" t="s">
        <v>24</v>
      </c>
      <c r="D28" s="27" t="s">
        <v>34</v>
      </c>
      <c r="E28" s="78"/>
      <c r="F28" s="14"/>
      <c r="G28" s="9"/>
      <c r="H28" s="27">
        <v>0.3</v>
      </c>
      <c r="I28" s="34"/>
      <c r="J28" s="34"/>
      <c r="K28" s="34"/>
      <c r="L28" s="27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</row>
    <row r="29" spans="1:42" ht="24.95" customHeight="1" x14ac:dyDescent="0.3">
      <c r="A29" s="25">
        <v>44262</v>
      </c>
      <c r="B29" s="14"/>
      <c r="C29" s="34" t="s">
        <v>24</v>
      </c>
      <c r="D29" s="27" t="s">
        <v>39</v>
      </c>
      <c r="E29" s="78"/>
      <c r="F29" s="14"/>
      <c r="G29" s="9"/>
      <c r="H29" s="211">
        <v>0.3</v>
      </c>
      <c r="I29" s="27"/>
      <c r="J29" s="34"/>
      <c r="K29" s="34"/>
      <c r="L29" s="27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</row>
    <row r="30" spans="1:42" ht="24.95" customHeight="1" x14ac:dyDescent="0.3">
      <c r="A30" s="31"/>
      <c r="B30" s="65"/>
      <c r="C30" s="140"/>
      <c r="D30" s="134" t="s">
        <v>161</v>
      </c>
      <c r="E30" s="154"/>
      <c r="F30" s="155"/>
      <c r="G30" s="141"/>
      <c r="H30" s="205"/>
      <c r="I30" s="135"/>
      <c r="J30" s="142"/>
      <c r="K30" s="135">
        <f>SUM(H26:H29)</f>
        <v>5.55</v>
      </c>
      <c r="L30" s="136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</row>
    <row r="31" spans="1:42" ht="24.95" customHeight="1" x14ac:dyDescent="0.3">
      <c r="A31" s="145">
        <v>43991</v>
      </c>
      <c r="B31" s="143"/>
      <c r="C31" s="146" t="s">
        <v>156</v>
      </c>
      <c r="D31" s="143" t="s">
        <v>67</v>
      </c>
      <c r="E31" s="157"/>
      <c r="F31" s="143">
        <f>SUM(F14:F15)</f>
        <v>0</v>
      </c>
      <c r="G31" s="146"/>
      <c r="H31" s="143">
        <v>2.2400000000000002</v>
      </c>
      <c r="I31" s="146"/>
      <c r="J31" s="146"/>
      <c r="K31" s="146"/>
      <c r="L31" s="27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J31" s="62"/>
      <c r="AO31" s="62"/>
      <c r="AP31" s="62">
        <f>SUM(AP14:AP26)</f>
        <v>0</v>
      </c>
    </row>
    <row r="32" spans="1:42" ht="24.95" customHeight="1" x14ac:dyDescent="0.3">
      <c r="A32" s="147">
        <v>44083</v>
      </c>
      <c r="B32" s="30"/>
      <c r="C32" s="42" t="s">
        <v>156</v>
      </c>
      <c r="D32" s="30" t="s">
        <v>31</v>
      </c>
      <c r="E32" s="158"/>
      <c r="F32" s="30"/>
      <c r="G32" s="42"/>
      <c r="H32" s="30">
        <v>0.8</v>
      </c>
      <c r="I32" s="42"/>
      <c r="J32" s="42"/>
      <c r="K32" s="42"/>
      <c r="L32" s="27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J32" s="62"/>
      <c r="AO32" s="62"/>
      <c r="AP32" s="62"/>
    </row>
    <row r="33" spans="1:42" ht="24.95" customHeight="1" x14ac:dyDescent="0.3">
      <c r="A33" s="147">
        <v>44174</v>
      </c>
      <c r="B33" s="30"/>
      <c r="C33" s="42" t="s">
        <v>156</v>
      </c>
      <c r="D33" s="30" t="s">
        <v>162</v>
      </c>
      <c r="E33" s="148"/>
      <c r="F33" s="30"/>
      <c r="G33" s="42"/>
      <c r="H33" s="30">
        <v>0.65</v>
      </c>
      <c r="I33" s="42"/>
      <c r="J33" s="42"/>
      <c r="K33" s="42"/>
      <c r="L33" s="27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J33" s="62"/>
      <c r="AO33" s="62"/>
      <c r="AP33" s="62"/>
    </row>
    <row r="34" spans="1:42" ht="24.95" customHeight="1" x14ac:dyDescent="0.3">
      <c r="A34" s="147">
        <v>44264</v>
      </c>
      <c r="B34" s="30"/>
      <c r="C34" s="42" t="s">
        <v>156</v>
      </c>
      <c r="D34" s="30" t="s">
        <v>163</v>
      </c>
      <c r="E34" s="148"/>
      <c r="F34" s="42"/>
      <c r="G34" s="30"/>
      <c r="H34" s="211">
        <v>7.0000000000000007E-2</v>
      </c>
      <c r="I34" s="30"/>
      <c r="J34" s="42"/>
      <c r="K34" s="42"/>
      <c r="L34" s="27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J34" s="62"/>
      <c r="AO34" s="62"/>
      <c r="AP34" s="62"/>
    </row>
    <row r="35" spans="1:42" ht="24.95" customHeight="1" x14ac:dyDescent="0.3">
      <c r="A35" s="149"/>
      <c r="B35" s="150"/>
      <c r="C35" s="153"/>
      <c r="D35" s="144" t="s">
        <v>164</v>
      </c>
      <c r="E35" s="151"/>
      <c r="F35" s="150"/>
      <c r="G35" s="150"/>
      <c r="I35" s="150"/>
      <c r="J35" s="153"/>
      <c r="K35" s="152">
        <f>SUM(H31:H34)</f>
        <v>3.76</v>
      </c>
      <c r="L35" s="136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J35" s="62"/>
      <c r="AO35" s="62"/>
      <c r="AP35" s="62"/>
    </row>
    <row r="36" spans="1:42" ht="24.95" customHeight="1" x14ac:dyDescent="0.3">
      <c r="A36" s="118" t="s">
        <v>165</v>
      </c>
      <c r="B36" s="119"/>
      <c r="C36" s="120"/>
      <c r="D36" s="120"/>
      <c r="E36" s="121"/>
      <c r="F36" s="119"/>
      <c r="G36" s="119"/>
      <c r="H36" s="119"/>
      <c r="I36" s="122"/>
      <c r="J36" s="122"/>
      <c r="K36" s="122"/>
      <c r="L36" s="27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L36" s="4"/>
      <c r="AM36" s="20"/>
    </row>
    <row r="37" spans="1:42" ht="24.95" customHeight="1" x14ac:dyDescent="0.3">
      <c r="A37" s="25">
        <v>44295</v>
      </c>
      <c r="B37" s="27"/>
      <c r="C37" s="27" t="s">
        <v>16</v>
      </c>
      <c r="D37" s="30" t="s">
        <v>7</v>
      </c>
      <c r="E37" s="28"/>
      <c r="F37" s="133">
        <v>20208</v>
      </c>
      <c r="G37" s="28"/>
      <c r="H37" s="28" t="s">
        <v>0</v>
      </c>
      <c r="I37" s="35"/>
      <c r="J37" s="35"/>
      <c r="K37" s="28"/>
      <c r="L37" s="27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L37" s="45"/>
      <c r="AM37" s="20"/>
    </row>
    <row r="38" spans="1:42" ht="24.95" customHeight="1" x14ac:dyDescent="0.3">
      <c r="A38" s="25"/>
      <c r="B38" s="27"/>
      <c r="C38" s="27" t="s">
        <v>16</v>
      </c>
      <c r="D38" s="30" t="s">
        <v>7</v>
      </c>
      <c r="E38" s="159"/>
      <c r="F38" s="133"/>
      <c r="G38" s="35"/>
      <c r="H38" s="28"/>
      <c r="I38" s="35"/>
      <c r="J38" s="35"/>
      <c r="K38" s="14"/>
      <c r="L38" s="27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J38" s="62"/>
      <c r="AL38" s="45"/>
      <c r="AM38" s="20"/>
      <c r="AO38" s="62"/>
    </row>
    <row r="39" spans="1:42" ht="24.95" customHeight="1" x14ac:dyDescent="0.3">
      <c r="A39" s="25"/>
      <c r="B39" s="27"/>
      <c r="C39" s="27"/>
      <c r="D39" s="132" t="s">
        <v>167</v>
      </c>
      <c r="E39" s="28"/>
      <c r="F39" s="27"/>
      <c r="G39" s="27"/>
      <c r="H39" s="28"/>
      <c r="I39" s="35"/>
      <c r="J39" s="35"/>
      <c r="K39" s="136">
        <f>SUM(F37:F38)</f>
        <v>20208</v>
      </c>
      <c r="L39" s="136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J39" s="74"/>
      <c r="AL39" s="45"/>
      <c r="AM39" s="20"/>
      <c r="AO39" s="74"/>
    </row>
    <row r="40" spans="1:42" ht="24.95" customHeight="1" x14ac:dyDescent="0.3">
      <c r="A40" s="118" t="s">
        <v>166</v>
      </c>
      <c r="B40" s="119"/>
      <c r="C40" s="120"/>
      <c r="D40" s="120"/>
      <c r="E40" s="121"/>
      <c r="F40" s="119"/>
      <c r="G40" s="119"/>
      <c r="H40" s="119"/>
      <c r="I40" s="122"/>
      <c r="J40" s="122"/>
      <c r="K40" s="122"/>
      <c r="L40" s="27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J40" s="74"/>
      <c r="AL40" s="45"/>
      <c r="AM40" s="20"/>
      <c r="AO40" s="74"/>
    </row>
    <row r="41" spans="1:42" ht="24.95" customHeight="1" x14ac:dyDescent="0.3">
      <c r="A41" s="147">
        <v>44309</v>
      </c>
      <c r="B41" s="30"/>
      <c r="C41" s="30" t="s">
        <v>300</v>
      </c>
      <c r="D41" s="30" t="s">
        <v>301</v>
      </c>
      <c r="E41" s="133">
        <v>310</v>
      </c>
      <c r="F41" s="133"/>
      <c r="G41" s="133"/>
      <c r="H41" s="133"/>
      <c r="I41" s="133"/>
      <c r="J41" s="133"/>
      <c r="K41" s="133">
        <f>SUM(E41:J41)</f>
        <v>310</v>
      </c>
      <c r="L41" s="27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J41" s="74"/>
      <c r="AL41" s="45"/>
      <c r="AM41" s="20"/>
      <c r="AO41" s="74"/>
    </row>
    <row r="42" spans="1:42" ht="24" customHeight="1" x14ac:dyDescent="0.3">
      <c r="A42" s="25"/>
      <c r="B42" s="27"/>
      <c r="C42" s="27"/>
      <c r="D42" s="27"/>
      <c r="E42" s="133"/>
      <c r="F42" s="133"/>
      <c r="G42" s="133"/>
      <c r="H42" s="133"/>
      <c r="I42" s="133"/>
      <c r="J42" s="133"/>
      <c r="K42" s="133"/>
      <c r="L42" s="27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L42" s="45"/>
      <c r="AM42" s="20"/>
      <c r="AP42" s="1">
        <f ca="1">SUM(AP6:AP42)</f>
        <v>0</v>
      </c>
    </row>
    <row r="43" spans="1:42" ht="24" customHeight="1" x14ac:dyDescent="0.3">
      <c r="A43" s="25"/>
      <c r="B43" s="27"/>
      <c r="C43" s="27"/>
      <c r="D43" s="27"/>
      <c r="E43" s="133"/>
      <c r="F43" s="133"/>
      <c r="G43" s="133"/>
      <c r="H43" s="133"/>
      <c r="I43" s="133"/>
      <c r="J43" s="133"/>
      <c r="K43" s="133"/>
      <c r="L43" s="27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L43" s="45"/>
      <c r="AM43" s="20"/>
    </row>
    <row r="44" spans="1:42" ht="24" customHeight="1" x14ac:dyDescent="0.3">
      <c r="A44" s="25"/>
      <c r="B44" s="27"/>
      <c r="C44" s="27"/>
      <c r="D44" s="30"/>
      <c r="E44" s="133"/>
      <c r="F44" s="133"/>
      <c r="G44" s="133"/>
      <c r="H44" s="133"/>
      <c r="I44" s="133"/>
      <c r="J44" s="133"/>
      <c r="K44" s="133"/>
      <c r="L44" s="27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L44" s="45"/>
      <c r="AM44" s="20"/>
    </row>
    <row r="45" spans="1:42" ht="24" customHeight="1" x14ac:dyDescent="0.3">
      <c r="A45" s="25"/>
      <c r="B45" s="27"/>
      <c r="C45" s="27"/>
      <c r="D45" s="29"/>
      <c r="E45" s="133"/>
      <c r="F45" s="133"/>
      <c r="G45" s="133"/>
      <c r="H45" s="133"/>
      <c r="I45" s="133"/>
      <c r="J45" s="133"/>
      <c r="K45" s="133"/>
      <c r="L45" s="27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K45" s="48"/>
      <c r="AL45" s="46"/>
    </row>
    <row r="46" spans="1:42" ht="24" customHeight="1" x14ac:dyDescent="0.3">
      <c r="A46" s="39"/>
      <c r="B46" s="27"/>
      <c r="C46" s="27"/>
      <c r="D46" s="30"/>
      <c r="E46" s="133"/>
      <c r="F46" s="133"/>
      <c r="G46" s="133"/>
      <c r="H46" s="133"/>
      <c r="I46" s="133"/>
      <c r="J46" s="133"/>
      <c r="K46" s="133"/>
      <c r="L46" s="27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K46" s="45"/>
      <c r="AL46" s="46"/>
    </row>
    <row r="47" spans="1:42" ht="24" customHeight="1" x14ac:dyDescent="0.3">
      <c r="A47" s="39"/>
      <c r="B47" s="27"/>
      <c r="C47" s="27"/>
      <c r="D47" s="30"/>
      <c r="E47" s="133"/>
      <c r="F47" s="133"/>
      <c r="G47" s="133"/>
      <c r="H47" s="133"/>
      <c r="I47" s="133"/>
      <c r="J47" s="133"/>
      <c r="K47" s="133"/>
      <c r="L47" s="27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K47" s="45"/>
      <c r="AL47" s="46"/>
    </row>
    <row r="48" spans="1:42" ht="24" customHeight="1" x14ac:dyDescent="0.3">
      <c r="A48" s="39"/>
      <c r="B48" s="27"/>
      <c r="C48" s="27"/>
      <c r="D48" s="30"/>
      <c r="E48" s="133"/>
      <c r="F48" s="133"/>
      <c r="G48" s="133"/>
      <c r="H48" s="133"/>
      <c r="I48" s="133"/>
      <c r="J48" s="133"/>
      <c r="K48" s="133"/>
      <c r="L48" s="27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K48" s="18"/>
      <c r="AL48" s="47"/>
      <c r="AN48" s="36"/>
    </row>
    <row r="49" spans="1:39" ht="24" customHeight="1" x14ac:dyDescent="0.3">
      <c r="A49" s="39"/>
      <c r="B49" s="30"/>
      <c r="C49" s="27"/>
      <c r="D49" s="30"/>
      <c r="E49" s="133"/>
      <c r="F49" s="133"/>
      <c r="G49" s="133"/>
      <c r="H49" s="133"/>
      <c r="I49" s="133"/>
      <c r="J49" s="133"/>
      <c r="K49" s="133"/>
      <c r="L49" s="27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L49" s="21"/>
    </row>
    <row r="50" spans="1:39" ht="24" customHeight="1" x14ac:dyDescent="0.3">
      <c r="A50" s="39"/>
      <c r="B50" s="30"/>
      <c r="C50" s="27"/>
      <c r="D50" s="30"/>
      <c r="E50" s="133"/>
      <c r="F50" s="133"/>
      <c r="G50" s="133"/>
      <c r="H50" s="133"/>
      <c r="I50" s="133"/>
      <c r="J50" s="133"/>
      <c r="K50" s="133"/>
      <c r="L50" s="27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L50" s="21"/>
    </row>
    <row r="51" spans="1:39" ht="24" customHeight="1" x14ac:dyDescent="0.3">
      <c r="A51" s="39"/>
      <c r="B51" s="30"/>
      <c r="C51" s="27"/>
      <c r="D51" s="30"/>
      <c r="E51" s="133"/>
      <c r="F51" s="133"/>
      <c r="G51" s="133"/>
      <c r="H51" s="133"/>
      <c r="I51" s="133"/>
      <c r="J51" s="133"/>
      <c r="K51" s="133"/>
      <c r="L51" s="27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L51" s="21"/>
    </row>
    <row r="52" spans="1:39" ht="24" customHeight="1" x14ac:dyDescent="0.3">
      <c r="A52" s="39"/>
      <c r="B52" s="30"/>
      <c r="C52" s="27"/>
      <c r="D52" s="41"/>
      <c r="E52" s="133"/>
      <c r="F52" s="133"/>
      <c r="G52" s="133"/>
      <c r="H52" s="133"/>
      <c r="I52" s="133"/>
      <c r="J52" s="133"/>
      <c r="K52" s="133"/>
      <c r="L52" s="27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</row>
    <row r="53" spans="1:39" ht="24" customHeight="1" x14ac:dyDescent="0.3">
      <c r="A53" s="39"/>
      <c r="B53" s="27"/>
      <c r="C53" s="27"/>
      <c r="D53" s="41"/>
      <c r="E53" s="133"/>
      <c r="F53" s="133"/>
      <c r="G53" s="133"/>
      <c r="H53" s="133"/>
      <c r="I53" s="160"/>
      <c r="J53" s="160"/>
      <c r="K53" s="133"/>
      <c r="L53" s="27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</row>
    <row r="54" spans="1:39" ht="24" customHeight="1" x14ac:dyDescent="0.3">
      <c r="A54" s="206"/>
      <c r="B54" s="207"/>
      <c r="C54" s="207"/>
      <c r="D54" s="208" t="s">
        <v>168</v>
      </c>
      <c r="E54" s="209"/>
      <c r="F54" s="210">
        <f>SUM(F13:F53)</f>
        <v>20208</v>
      </c>
      <c r="G54" s="210">
        <f>SUM(G13:G53)</f>
        <v>0</v>
      </c>
      <c r="H54" s="210">
        <f>SUM(H13:H53)</f>
        <v>37.799999999999997</v>
      </c>
      <c r="I54" s="210">
        <f>SUM(I13:I53)</f>
        <v>0</v>
      </c>
      <c r="J54" s="210">
        <f>SUM(J13:J53)</f>
        <v>0</v>
      </c>
      <c r="K54" s="210">
        <f>SUM(K41:K53)</f>
        <v>310</v>
      </c>
      <c r="L54" s="198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</row>
    <row r="55" spans="1:39" x14ac:dyDescent="0.3">
      <c r="A55" s="39"/>
      <c r="B55" s="40"/>
      <c r="C55" s="40"/>
      <c r="D55" s="53"/>
      <c r="E55" s="54"/>
      <c r="F55" s="55"/>
      <c r="G55" s="40"/>
      <c r="H55" s="40"/>
      <c r="I55" s="40"/>
      <c r="J55" s="40"/>
      <c r="K55" s="49"/>
      <c r="L55" s="343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M55" s="17" t="s">
        <v>0</v>
      </c>
    </row>
    <row r="56" spans="1:39" x14ac:dyDescent="0.3">
      <c r="A56" s="39"/>
      <c r="B56" s="40"/>
      <c r="C56" s="40"/>
      <c r="D56" s="53"/>
      <c r="E56" s="54"/>
      <c r="F56" s="55"/>
      <c r="G56" s="40"/>
      <c r="H56" s="40"/>
      <c r="I56" s="40"/>
      <c r="J56" s="40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I56" s="9"/>
      <c r="AM56" s="11"/>
    </row>
    <row r="57" spans="1:39" x14ac:dyDescent="0.3">
      <c r="A57" s="39"/>
      <c r="B57" s="40"/>
      <c r="C57" s="40"/>
      <c r="D57" s="53"/>
      <c r="E57" s="54"/>
      <c r="F57" s="55"/>
      <c r="G57" s="40"/>
      <c r="H57" s="40"/>
      <c r="I57" s="40"/>
      <c r="J57" s="40"/>
      <c r="K57" s="342" t="s">
        <v>261</v>
      </c>
      <c r="L57" s="74">
        <f>K54+K35+K30+K25</f>
        <v>347.8</v>
      </c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</row>
    <row r="58" spans="1:39" x14ac:dyDescent="0.3">
      <c r="A58" s="39"/>
      <c r="B58" s="40"/>
      <c r="C58" s="40"/>
      <c r="D58" s="53"/>
      <c r="E58" s="54"/>
      <c r="F58" s="55"/>
      <c r="G58" s="40"/>
      <c r="H58" s="40"/>
      <c r="I58" s="40"/>
      <c r="J58" s="40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</row>
    <row r="59" spans="1:39" ht="23.25" customHeight="1" x14ac:dyDescent="0.3">
      <c r="A59" s="39"/>
      <c r="B59" s="40"/>
      <c r="C59" s="40"/>
      <c r="D59" s="53"/>
      <c r="E59" s="54"/>
      <c r="F59" s="55"/>
      <c r="G59" s="40"/>
      <c r="H59" s="40"/>
      <c r="I59" s="40"/>
      <c r="J59" s="40"/>
      <c r="K59" s="49"/>
      <c r="L59" s="49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</row>
    <row r="60" spans="1:39" ht="24.95" customHeight="1" x14ac:dyDescent="0.3"/>
    <row r="62" spans="1:39" ht="22.5" customHeight="1" x14ac:dyDescent="0.3"/>
    <row r="63" spans="1:39" ht="24.95" customHeight="1" x14ac:dyDescent="0.3"/>
    <row r="64" spans="1:39" ht="24.95" customHeight="1" x14ac:dyDescent="0.3"/>
    <row r="65" spans="35:60" ht="24.75" customHeight="1" x14ac:dyDescent="0.3"/>
    <row r="66" spans="35:60" ht="24.95" customHeight="1" x14ac:dyDescent="0.3"/>
    <row r="67" spans="35:60" ht="24.95" customHeight="1" x14ac:dyDescent="0.3">
      <c r="AI67" s="9" t="s">
        <v>0</v>
      </c>
      <c r="AJ67" s="13" t="s">
        <v>0</v>
      </c>
      <c r="AK67" s="10" t="s">
        <v>0</v>
      </c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38"/>
      <c r="AX67" s="15"/>
      <c r="AY67" s="15"/>
      <c r="AZ67" s="15"/>
      <c r="BA67" s="15"/>
      <c r="BB67" s="15"/>
      <c r="BC67" s="15"/>
      <c r="BD67" s="15"/>
      <c r="BE67" s="14"/>
      <c r="BF67" s="14"/>
      <c r="BG67" s="14"/>
      <c r="BH67" s="1" t="s">
        <v>0</v>
      </c>
    </row>
    <row r="68" spans="35:60" ht="24.95" customHeight="1" x14ac:dyDescent="0.3"/>
    <row r="69" spans="35:60" ht="24.95" customHeight="1" x14ac:dyDescent="0.3"/>
    <row r="70" spans="35:60" ht="24.95" customHeight="1" x14ac:dyDescent="0.3"/>
    <row r="71" spans="35:60" ht="24.95" customHeight="1" x14ac:dyDescent="0.3"/>
    <row r="72" spans="35:60" ht="24.95" customHeight="1" x14ac:dyDescent="0.3"/>
    <row r="73" spans="35:60" ht="24.95" customHeight="1" x14ac:dyDescent="0.3"/>
    <row r="74" spans="35:60" ht="24.95" customHeight="1" x14ac:dyDescent="0.3"/>
    <row r="75" spans="35:60" ht="24.95" customHeight="1" x14ac:dyDescent="0.3"/>
    <row r="76" spans="35:60" ht="24.95" customHeight="1" x14ac:dyDescent="0.3"/>
    <row r="77" spans="35:60" ht="24.95" customHeight="1" x14ac:dyDescent="0.3"/>
    <row r="78" spans="35:60" ht="24.95" customHeight="1" x14ac:dyDescent="0.3"/>
    <row r="79" spans="35:60" ht="24.95" customHeight="1" x14ac:dyDescent="0.3"/>
    <row r="80" spans="35:60" ht="24.95" customHeight="1" x14ac:dyDescent="0.3"/>
    <row r="81" ht="24.95" customHeight="1" x14ac:dyDescent="0.3"/>
    <row r="82" ht="24.95" customHeight="1" x14ac:dyDescent="0.3"/>
    <row r="83" ht="24.95" customHeight="1" x14ac:dyDescent="0.3"/>
    <row r="84" ht="24.95" customHeight="1" x14ac:dyDescent="0.3"/>
    <row r="85" ht="24.95" customHeight="1" x14ac:dyDescent="0.3"/>
    <row r="86" ht="24.95" customHeight="1" x14ac:dyDescent="0.3"/>
    <row r="87" ht="24.95" customHeight="1" x14ac:dyDescent="0.3"/>
    <row r="88" ht="24.95" customHeight="1" x14ac:dyDescent="0.3"/>
    <row r="89" ht="24.95" customHeight="1" x14ac:dyDescent="0.3"/>
    <row r="90" ht="24.95" customHeight="1" x14ac:dyDescent="0.3"/>
    <row r="91" ht="24.95" customHeight="1" x14ac:dyDescent="0.3"/>
    <row r="92" ht="24.95" customHeight="1" x14ac:dyDescent="0.3"/>
    <row r="93" ht="24.95" customHeight="1" x14ac:dyDescent="0.3"/>
    <row r="94" ht="24.95" customHeight="1" x14ac:dyDescent="0.3"/>
    <row r="95" ht="24.95" customHeight="1" x14ac:dyDescent="0.3"/>
    <row r="96" ht="24.95" customHeight="1" x14ac:dyDescent="0.3"/>
    <row r="97" spans="35:51" ht="24.95" customHeight="1" x14ac:dyDescent="0.3"/>
    <row r="98" spans="35:51" ht="24.95" customHeight="1" x14ac:dyDescent="0.3"/>
    <row r="99" spans="35:51" ht="24.95" customHeight="1" x14ac:dyDescent="0.3"/>
    <row r="101" spans="35:51" ht="20.25" x14ac:dyDescent="0.3">
      <c r="AI101" s="43"/>
      <c r="AJ101" s="43"/>
      <c r="AK101" s="43"/>
      <c r="AL101" s="43"/>
      <c r="AM101" s="43"/>
      <c r="AN101" s="43"/>
      <c r="AO101" s="43"/>
      <c r="AP101" s="43"/>
      <c r="AQ101" s="44" t="s">
        <v>0</v>
      </c>
      <c r="AR101" s="43" t="s">
        <v>0</v>
      </c>
      <c r="AS101" s="43"/>
      <c r="AT101" s="43"/>
      <c r="AU101" s="43"/>
      <c r="AV101" s="43"/>
      <c r="AW101" s="43"/>
      <c r="AX101" s="43"/>
      <c r="AY101" s="9"/>
    </row>
    <row r="102" spans="35:51" x14ac:dyDescent="0.3"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</row>
    <row r="103" spans="35:51" ht="69.75" customHeight="1" x14ac:dyDescent="0.3"/>
    <row r="104" spans="35:51" ht="24.95" customHeight="1" x14ac:dyDescent="0.3"/>
    <row r="105" spans="35:51" ht="24.95" customHeight="1" x14ac:dyDescent="0.3"/>
    <row r="106" spans="35:51" ht="24.95" customHeight="1" x14ac:dyDescent="0.3"/>
    <row r="107" spans="35:51" ht="24.95" customHeight="1" x14ac:dyDescent="0.3"/>
    <row r="108" spans="35:51" ht="24.95" customHeight="1" x14ac:dyDescent="0.3"/>
    <row r="109" spans="35:51" ht="24.95" customHeight="1" x14ac:dyDescent="0.3"/>
    <row r="110" spans="35:51" ht="24.95" customHeight="1" x14ac:dyDescent="0.3"/>
    <row r="111" spans="35:51" ht="24.95" customHeight="1" x14ac:dyDescent="0.3"/>
    <row r="112" spans="35:51" ht="24.95" customHeight="1" x14ac:dyDescent="0.3"/>
    <row r="113" ht="24.95" customHeight="1" x14ac:dyDescent="0.3"/>
    <row r="114" ht="24.95" customHeight="1" x14ac:dyDescent="0.3"/>
    <row r="115" ht="24.95" customHeight="1" x14ac:dyDescent="0.3"/>
    <row r="116" ht="24.95" customHeight="1" x14ac:dyDescent="0.3"/>
    <row r="117" ht="24.95" customHeight="1" x14ac:dyDescent="0.3"/>
    <row r="118" ht="24.95" customHeight="1" x14ac:dyDescent="0.3"/>
    <row r="119" ht="24.95" customHeight="1" x14ac:dyDescent="0.3"/>
    <row r="120" ht="24.95" customHeight="1" x14ac:dyDescent="0.3"/>
    <row r="121" ht="24.95" customHeight="1" x14ac:dyDescent="0.3"/>
    <row r="123" ht="24.75" customHeight="1" x14ac:dyDescent="0.3"/>
    <row r="125" ht="24.95" customHeight="1" x14ac:dyDescent="0.3"/>
    <row r="126" ht="24.95" customHeight="1" x14ac:dyDescent="0.3"/>
    <row r="127" ht="24.95" customHeight="1" x14ac:dyDescent="0.3"/>
    <row r="128" ht="24.95" customHeight="1" x14ac:dyDescent="0.3"/>
    <row r="129" ht="24.95" customHeight="1" x14ac:dyDescent="0.3"/>
    <row r="130" ht="24.95" customHeight="1" x14ac:dyDescent="0.3"/>
    <row r="131" ht="24.95" customHeight="1" x14ac:dyDescent="0.3"/>
    <row r="132" ht="24.95" customHeight="1" x14ac:dyDescent="0.3"/>
    <row r="133" ht="24.95" customHeight="1" x14ac:dyDescent="0.3"/>
    <row r="134" ht="24.95" customHeight="1" x14ac:dyDescent="0.3"/>
    <row r="135" ht="24.95" customHeight="1" x14ac:dyDescent="0.3"/>
    <row r="136" ht="24.95" customHeight="1" x14ac:dyDescent="0.3"/>
    <row r="137" ht="24.95" customHeight="1" x14ac:dyDescent="0.3"/>
    <row r="138" ht="24.95" customHeight="1" x14ac:dyDescent="0.3"/>
    <row r="139" ht="24.95" customHeight="1" x14ac:dyDescent="0.3"/>
    <row r="140" ht="24.95" customHeight="1" x14ac:dyDescent="0.3"/>
    <row r="141" ht="24.95" customHeight="1" x14ac:dyDescent="0.3"/>
    <row r="142" ht="24.95" customHeight="1" x14ac:dyDescent="0.3"/>
    <row r="143" ht="24.95" customHeight="1" x14ac:dyDescent="0.3"/>
    <row r="144" ht="24.95" customHeight="1" x14ac:dyDescent="0.3"/>
    <row r="145" ht="24.95" customHeight="1" x14ac:dyDescent="0.3"/>
    <row r="146" ht="24.95" customHeight="1" x14ac:dyDescent="0.3"/>
    <row r="147" ht="24.95" customHeight="1" x14ac:dyDescent="0.3"/>
    <row r="148" ht="24.95" customHeight="1" x14ac:dyDescent="0.3"/>
    <row r="149" ht="24.95" customHeight="1" x14ac:dyDescent="0.3"/>
    <row r="150" ht="24.95" customHeight="1" x14ac:dyDescent="0.3"/>
    <row r="151" ht="24.95" customHeight="1" x14ac:dyDescent="0.3"/>
    <row r="152" ht="24.95" customHeight="1" x14ac:dyDescent="0.3"/>
    <row r="153" ht="24.95" customHeight="1" x14ac:dyDescent="0.3"/>
    <row r="154" ht="24.95" customHeight="1" x14ac:dyDescent="0.3"/>
    <row r="155" ht="24.95" customHeight="1" x14ac:dyDescent="0.3"/>
    <row r="156" ht="24.95" customHeight="1" x14ac:dyDescent="0.3"/>
    <row r="157" ht="24.95" customHeight="1" x14ac:dyDescent="0.3"/>
    <row r="158" ht="24.95" customHeight="1" x14ac:dyDescent="0.3"/>
    <row r="159" ht="24.95" customHeight="1" x14ac:dyDescent="0.3"/>
    <row r="160" ht="24.95" customHeight="1" x14ac:dyDescent="0.3"/>
    <row r="161" ht="24.95" customHeight="1" x14ac:dyDescent="0.3"/>
    <row r="162" ht="24.95" customHeight="1" x14ac:dyDescent="0.3"/>
    <row r="163" ht="24.95" customHeight="1" x14ac:dyDescent="0.3"/>
    <row r="164" ht="24.95" customHeight="1" x14ac:dyDescent="0.3"/>
    <row r="166" ht="24.95" customHeight="1" x14ac:dyDescent="0.3"/>
    <row r="167" ht="24.95" customHeight="1" x14ac:dyDescent="0.3"/>
    <row r="168" ht="24.95" customHeight="1" x14ac:dyDescent="0.3"/>
    <row r="169" ht="24.95" customHeight="1" x14ac:dyDescent="0.3"/>
    <row r="180" spans="2:33" x14ac:dyDescent="0.3">
      <c r="D180" s="12"/>
    </row>
    <row r="181" spans="2:33" x14ac:dyDescent="0.3">
      <c r="D181" s="12"/>
    </row>
    <row r="182" spans="2:33" x14ac:dyDescent="0.3">
      <c r="D182" s="12"/>
    </row>
    <row r="183" spans="2:33" x14ac:dyDescent="0.3">
      <c r="D183" s="12"/>
    </row>
    <row r="184" spans="2:33" x14ac:dyDescent="0.3">
      <c r="D184" s="12"/>
    </row>
    <row r="185" spans="2:33" x14ac:dyDescent="0.3">
      <c r="D185" s="12"/>
    </row>
    <row r="186" spans="2:33" x14ac:dyDescent="0.3">
      <c r="D186" s="12"/>
    </row>
    <row r="187" spans="2:33" x14ac:dyDescent="0.3">
      <c r="D187" s="12"/>
    </row>
    <row r="188" spans="2:33" x14ac:dyDescent="0.3">
      <c r="D188" s="12"/>
    </row>
    <row r="189" spans="2:33" x14ac:dyDescent="0.3">
      <c r="D189" s="12"/>
    </row>
    <row r="190" spans="2:33" x14ac:dyDescent="0.3">
      <c r="D190" s="12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</row>
    <row r="191" spans="2:33" x14ac:dyDescent="0.3">
      <c r="B191" s="10"/>
      <c r="C191" s="12"/>
      <c r="D191" s="217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</row>
    <row r="192" spans="2:33" x14ac:dyDescent="0.3">
      <c r="B192" s="10"/>
      <c r="C192" s="9"/>
      <c r="D192" s="217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</row>
    <row r="193" spans="1:33" x14ac:dyDescent="0.3">
      <c r="A193" s="60"/>
      <c r="B193" s="10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</row>
    <row r="194" spans="1:33" x14ac:dyDescent="0.3">
      <c r="A194" s="12"/>
      <c r="B194" s="10"/>
      <c r="C194" s="9"/>
      <c r="D194" s="9"/>
      <c r="E194" s="9"/>
      <c r="F194" s="9"/>
      <c r="G194" s="9"/>
      <c r="H194" s="9"/>
      <c r="I194" s="9"/>
      <c r="J194" s="9"/>
      <c r="K194" s="9"/>
      <c r="L194" s="169"/>
      <c r="M194" s="169"/>
      <c r="N194" s="169"/>
      <c r="O194" s="169"/>
      <c r="P194" s="169"/>
      <c r="Q194" s="169"/>
      <c r="R194" s="169"/>
      <c r="S194" s="169"/>
      <c r="T194" s="169"/>
      <c r="U194" s="169"/>
      <c r="V194" s="169"/>
      <c r="W194" s="169"/>
      <c r="X194" s="169"/>
      <c r="Y194" s="169"/>
      <c r="Z194" s="169"/>
      <c r="AA194" s="169"/>
      <c r="AB194" s="169"/>
      <c r="AC194" s="169"/>
      <c r="AD194" s="169"/>
      <c r="AE194" s="169"/>
      <c r="AF194" s="169"/>
      <c r="AG194" s="169"/>
    </row>
    <row r="195" spans="1:33" x14ac:dyDescent="0.3">
      <c r="D195" s="13"/>
      <c r="E195" s="218"/>
      <c r="F195" s="169"/>
      <c r="G195" s="169"/>
      <c r="H195" s="169"/>
      <c r="I195" s="169"/>
      <c r="J195" s="169"/>
      <c r="K195" s="169"/>
      <c r="L195" s="219"/>
      <c r="M195" s="219"/>
      <c r="N195" s="219"/>
      <c r="O195" s="219"/>
      <c r="P195" s="219"/>
      <c r="Q195" s="219"/>
      <c r="R195" s="219"/>
      <c r="S195" s="9"/>
      <c r="T195" s="219"/>
      <c r="U195" s="219"/>
      <c r="V195" s="219"/>
      <c r="W195" s="219"/>
      <c r="X195" s="219"/>
      <c r="Y195" s="219"/>
      <c r="Z195" s="9"/>
      <c r="AA195" s="9"/>
      <c r="AB195" s="9"/>
      <c r="AC195" s="204"/>
      <c r="AD195" s="219"/>
      <c r="AE195" s="219"/>
      <c r="AF195" s="9"/>
      <c r="AG195" s="9"/>
    </row>
    <row r="196" spans="1:33" x14ac:dyDescent="0.3">
      <c r="D196" s="220"/>
      <c r="E196" s="221"/>
      <c r="F196" s="219"/>
      <c r="G196" s="219"/>
      <c r="H196" s="219"/>
      <c r="I196" s="219"/>
      <c r="J196" s="219"/>
      <c r="K196" s="21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204"/>
      <c r="AD196" s="9"/>
      <c r="AE196" s="9"/>
      <c r="AF196" s="9"/>
      <c r="AG196" s="9"/>
    </row>
    <row r="197" spans="1:33" x14ac:dyDescent="0.3">
      <c r="D197" s="219"/>
      <c r="E197" s="221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204"/>
      <c r="AD197" s="9"/>
      <c r="AE197" s="9"/>
      <c r="AF197" s="9"/>
      <c r="AG197" s="9"/>
    </row>
    <row r="198" spans="1:33" x14ac:dyDescent="0.3">
      <c r="D198" s="13"/>
      <c r="E198" s="221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204"/>
      <c r="AD198" s="9"/>
      <c r="AE198" s="9"/>
      <c r="AF198" s="9"/>
      <c r="AG198" s="9"/>
    </row>
    <row r="199" spans="1:33" x14ac:dyDescent="0.3">
      <c r="D199" s="13"/>
      <c r="E199" s="222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204"/>
      <c r="AD199" s="9"/>
      <c r="AE199" s="9"/>
      <c r="AF199" s="9"/>
      <c r="AG199" s="9"/>
    </row>
    <row r="200" spans="1:33" x14ac:dyDescent="0.3">
      <c r="D200" s="13"/>
      <c r="E200" s="221"/>
      <c r="F200" s="9"/>
      <c r="G200" s="9"/>
      <c r="H200" s="9"/>
      <c r="I200" s="9"/>
      <c r="J200" s="9"/>
      <c r="K200" s="9"/>
      <c r="L200" s="40"/>
      <c r="M200" s="40"/>
      <c r="N200" s="40"/>
      <c r="O200" s="40"/>
      <c r="P200" s="40"/>
      <c r="Q200" s="40"/>
      <c r="R200" s="40"/>
      <c r="S200" s="9"/>
      <c r="T200" s="40"/>
      <c r="U200" s="40"/>
      <c r="V200" s="40"/>
      <c r="W200" s="40"/>
      <c r="X200" s="40"/>
      <c r="Y200" s="40"/>
      <c r="Z200" s="40"/>
      <c r="AA200" s="40"/>
      <c r="AB200" s="40"/>
      <c r="AC200" s="204"/>
      <c r="AD200" s="40"/>
      <c r="AE200" s="40"/>
      <c r="AF200" s="40"/>
      <c r="AG200" s="40"/>
    </row>
    <row r="201" spans="1:33" x14ac:dyDescent="0.3">
      <c r="D201" s="53"/>
      <c r="E201" s="221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9"/>
      <c r="AD201" s="9"/>
      <c r="AE201" s="9"/>
      <c r="AF201" s="9"/>
      <c r="AG201" s="9"/>
    </row>
    <row r="202" spans="1:33" x14ac:dyDescent="0.3">
      <c r="A202" s="57"/>
      <c r="B202" s="56"/>
      <c r="C202" s="49"/>
      <c r="D202" s="49"/>
      <c r="E202" s="49"/>
      <c r="F202" s="49"/>
      <c r="G202" s="49"/>
      <c r="H202" s="49"/>
      <c r="I202" s="49"/>
      <c r="J202" s="49"/>
      <c r="K202" s="49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</row>
    <row r="203" spans="1:33" x14ac:dyDescent="0.3">
      <c r="A203" s="53"/>
      <c r="B203" s="54"/>
      <c r="C203" s="40"/>
      <c r="F203" s="40"/>
      <c r="G203" s="40"/>
      <c r="H203" s="40"/>
      <c r="I203" s="40"/>
      <c r="J203" s="40"/>
      <c r="L203" s="40"/>
      <c r="M203" s="40"/>
      <c r="N203" s="77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</row>
    <row r="204" spans="1:33" x14ac:dyDescent="0.3">
      <c r="A204" s="53"/>
      <c r="B204" s="54"/>
      <c r="C204" s="40"/>
      <c r="F204" s="40"/>
      <c r="G204" s="40"/>
      <c r="H204" s="40"/>
      <c r="I204" s="40"/>
      <c r="J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</row>
    <row r="205" spans="1:33" x14ac:dyDescent="0.3">
      <c r="A205" s="53"/>
      <c r="B205" s="54"/>
      <c r="C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</row>
    <row r="206" spans="1:33" x14ac:dyDescent="0.3">
      <c r="A206" s="53"/>
      <c r="B206" s="54"/>
      <c r="C206" s="40"/>
      <c r="F206" s="40"/>
      <c r="G206" s="40"/>
      <c r="H206" s="40"/>
      <c r="I206" s="40"/>
      <c r="J206" s="40"/>
      <c r="K206" s="40"/>
    </row>
  </sheetData>
  <mergeCells count="2">
    <mergeCell ref="AJ2:AO2"/>
    <mergeCell ref="AI4:AI6"/>
  </mergeCells>
  <phoneticPr fontId="0" type="noConversion"/>
  <printOptions gridLines="1"/>
  <pageMargins left="0.23622047244094491" right="0.23622047244094491" top="0.74803149606299213" bottom="0.74803149606299213" header="0.31496062992125984" footer="0.31496062992125984"/>
  <pageSetup paperSize="9" scale="10" fitToHeight="2" pageOrder="overThenDown" orientation="portrait" horizontalDpi="4294967293" r:id="rId1"/>
  <headerFooter alignWithMargins="0"/>
  <rowBreaks count="3" manualBreakCount="3">
    <brk id="58" min="30" max="60" man="1"/>
    <brk id="99" max="16383" man="1"/>
    <brk id="123" min="30" max="6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38"/>
  <sheetViews>
    <sheetView view="pageBreakPreview" topLeftCell="A13" zoomScale="64" zoomScaleNormal="68" zoomScaleSheetLayoutView="64" workbookViewId="0">
      <selection activeCell="D43" sqref="D43"/>
    </sheetView>
  </sheetViews>
  <sheetFormatPr defaultRowHeight="12.75" x14ac:dyDescent="0.2"/>
  <cols>
    <col min="1" max="1" width="19.7109375" style="178" customWidth="1"/>
    <col min="2" max="2" width="6.28515625" style="178" customWidth="1"/>
    <col min="3" max="3" width="18.140625" style="170" customWidth="1"/>
    <col min="4" max="4" width="31.7109375" customWidth="1"/>
    <col min="5" max="5" width="45.28515625" customWidth="1"/>
    <col min="6" max="6" width="12.28515625" style="177" hidden="1" customWidth="1"/>
    <col min="7" max="7" width="19.140625" style="177" customWidth="1"/>
    <col min="8" max="8" width="13.28515625" style="177" customWidth="1"/>
    <col min="9" max="9" width="16.85546875" style="181" customWidth="1"/>
    <col min="10" max="10" width="13.140625" customWidth="1"/>
    <col min="11" max="11" width="11.42578125" customWidth="1"/>
    <col min="12" max="12" width="12.85546875" customWidth="1"/>
    <col min="13" max="13" width="13.140625" customWidth="1"/>
    <col min="14" max="14" width="14.42578125" customWidth="1"/>
    <col min="15" max="15" width="16.140625" customWidth="1"/>
    <col min="16" max="16" width="16.5703125" customWidth="1"/>
    <col min="17" max="17" width="14.42578125" customWidth="1"/>
    <col min="18" max="18" width="14.140625" customWidth="1"/>
    <col min="19" max="19" width="13.85546875" customWidth="1"/>
    <col min="20" max="20" width="16.5703125" customWidth="1"/>
    <col min="21" max="22" width="13.140625" customWidth="1"/>
    <col min="23" max="23" width="13.7109375" customWidth="1"/>
    <col min="24" max="24" width="15.140625" customWidth="1"/>
    <col min="25" max="25" width="15.85546875" customWidth="1"/>
    <col min="26" max="26" width="13.85546875" customWidth="1"/>
    <col min="27" max="27" width="13.140625" customWidth="1"/>
    <col min="28" max="28" width="14.5703125" customWidth="1"/>
    <col min="29" max="29" width="14.28515625" customWidth="1"/>
    <col min="30" max="30" width="13.7109375" customWidth="1"/>
    <col min="31" max="31" width="14.140625" customWidth="1"/>
    <col min="32" max="32" width="14.42578125" customWidth="1"/>
    <col min="33" max="33" width="13" customWidth="1"/>
    <col min="34" max="34" width="13.140625" customWidth="1"/>
    <col min="35" max="35" width="14.140625" customWidth="1"/>
    <col min="36" max="36" width="13.42578125" bestFit="1" customWidth="1"/>
    <col min="37" max="37" width="13.42578125" customWidth="1"/>
    <col min="38" max="38" width="11.42578125" customWidth="1"/>
    <col min="39" max="39" width="13.140625" customWidth="1"/>
    <col min="40" max="40" width="12.85546875" customWidth="1"/>
    <col min="41" max="41" width="11.85546875" customWidth="1"/>
  </cols>
  <sheetData>
    <row r="1" spans="1:42" ht="39" customHeight="1" x14ac:dyDescent="0.35">
      <c r="A1" s="202" t="s">
        <v>384</v>
      </c>
      <c r="B1" s="202"/>
      <c r="C1" s="167"/>
      <c r="D1" s="166"/>
      <c r="F1" s="176"/>
      <c r="G1" s="176"/>
      <c r="H1" s="176"/>
      <c r="I1" s="186"/>
      <c r="J1" s="166"/>
      <c r="K1" s="166"/>
      <c r="L1" s="166"/>
      <c r="M1" s="166"/>
      <c r="N1" s="166"/>
      <c r="O1" s="166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9"/>
      <c r="AN1" s="111"/>
      <c r="AO1" s="169"/>
      <c r="AP1" s="1"/>
    </row>
    <row r="2" spans="1:42" ht="39" customHeight="1" x14ac:dyDescent="0.35">
      <c r="A2" s="201" t="s">
        <v>385</v>
      </c>
      <c r="B2" s="372"/>
      <c r="C2" s="167"/>
      <c r="D2" s="166"/>
      <c r="E2" s="185"/>
      <c r="F2" s="176"/>
      <c r="G2" s="176"/>
      <c r="H2" s="176"/>
      <c r="I2" s="186"/>
      <c r="J2" s="166"/>
      <c r="K2" s="166"/>
      <c r="L2" s="166"/>
      <c r="M2" s="166"/>
      <c r="N2" s="166"/>
      <c r="O2" s="166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9"/>
      <c r="AN2" s="111"/>
      <c r="AO2" s="169"/>
      <c r="AP2" s="1"/>
    </row>
    <row r="3" spans="1:42" ht="35.25" customHeight="1" x14ac:dyDescent="0.3">
      <c r="A3" s="223"/>
      <c r="B3" s="223"/>
      <c r="C3" s="224"/>
      <c r="D3" s="24"/>
      <c r="E3" s="225"/>
      <c r="F3" s="226"/>
      <c r="G3" s="226"/>
      <c r="H3" s="227"/>
      <c r="I3" s="228"/>
      <c r="J3" s="437" t="s">
        <v>173</v>
      </c>
      <c r="K3" s="438"/>
      <c r="L3" s="438"/>
      <c r="M3" s="439"/>
      <c r="N3" s="24" t="s">
        <v>2</v>
      </c>
      <c r="O3" s="24" t="s">
        <v>3</v>
      </c>
      <c r="P3" s="24" t="s">
        <v>179</v>
      </c>
      <c r="Q3" s="24" t="s">
        <v>180</v>
      </c>
      <c r="R3" s="437" t="s">
        <v>176</v>
      </c>
      <c r="S3" s="438"/>
      <c r="T3" s="438"/>
      <c r="U3" s="439"/>
      <c r="V3" s="231"/>
      <c r="W3" s="437" t="s">
        <v>175</v>
      </c>
      <c r="X3" s="439"/>
      <c r="Y3" s="437" t="s">
        <v>177</v>
      </c>
      <c r="Z3" s="438"/>
      <c r="AA3" s="438"/>
      <c r="AB3" s="24" t="s">
        <v>183</v>
      </c>
      <c r="AC3" s="437" t="s">
        <v>178</v>
      </c>
      <c r="AD3" s="438"/>
      <c r="AE3" s="438"/>
      <c r="AF3" s="439"/>
      <c r="AG3" s="24" t="s">
        <v>182</v>
      </c>
      <c r="AH3" s="24"/>
      <c r="AI3" s="232"/>
      <c r="AO3" s="9"/>
      <c r="AP3" s="9"/>
    </row>
    <row r="4" spans="1:42" ht="132.75" x14ac:dyDescent="0.2">
      <c r="A4" s="233" t="s">
        <v>1</v>
      </c>
      <c r="B4" s="233"/>
      <c r="C4" s="224" t="s">
        <v>10</v>
      </c>
      <c r="D4" s="24" t="s">
        <v>18</v>
      </c>
      <c r="E4" s="24" t="s">
        <v>11</v>
      </c>
      <c r="F4" s="226"/>
      <c r="G4" s="226" t="s">
        <v>172</v>
      </c>
      <c r="H4" s="227" t="s">
        <v>9</v>
      </c>
      <c r="I4" s="228" t="s">
        <v>169</v>
      </c>
      <c r="J4" s="33" t="s">
        <v>8</v>
      </c>
      <c r="K4" s="23" t="s">
        <v>46</v>
      </c>
      <c r="L4" s="23" t="s">
        <v>32</v>
      </c>
      <c r="M4" s="23" t="s">
        <v>6</v>
      </c>
      <c r="N4" s="23" t="s">
        <v>2</v>
      </c>
      <c r="O4" s="23" t="s">
        <v>3</v>
      </c>
      <c r="P4" s="23" t="s">
        <v>49</v>
      </c>
      <c r="Q4" s="23" t="s">
        <v>19</v>
      </c>
      <c r="R4" s="23" t="s">
        <v>48</v>
      </c>
      <c r="S4" s="23" t="s">
        <v>4</v>
      </c>
      <c r="T4" s="23" t="s">
        <v>174</v>
      </c>
      <c r="U4" s="23" t="s">
        <v>5</v>
      </c>
      <c r="V4" s="23" t="s">
        <v>298</v>
      </c>
      <c r="W4" s="23" t="s">
        <v>175</v>
      </c>
      <c r="X4" s="234" t="s">
        <v>136</v>
      </c>
      <c r="Y4" s="23" t="s">
        <v>20</v>
      </c>
      <c r="Z4" s="23" t="s">
        <v>47</v>
      </c>
      <c r="AA4" s="23" t="s">
        <v>135</v>
      </c>
      <c r="AB4" s="23" t="s">
        <v>45</v>
      </c>
      <c r="AC4" s="23" t="s">
        <v>22</v>
      </c>
      <c r="AD4" s="234" t="s">
        <v>137</v>
      </c>
      <c r="AE4" s="23" t="s">
        <v>21</v>
      </c>
      <c r="AF4" s="234" t="s">
        <v>142</v>
      </c>
      <c r="AG4" s="23" t="s">
        <v>50</v>
      </c>
      <c r="AH4" s="376" t="s">
        <v>42</v>
      </c>
      <c r="AI4" s="119" t="s">
        <v>322</v>
      </c>
    </row>
    <row r="5" spans="1:42" ht="26.25" customHeight="1" x14ac:dyDescent="0.25">
      <c r="A5" s="235"/>
      <c r="B5" s="235"/>
      <c r="C5" s="236"/>
      <c r="D5" s="237"/>
      <c r="E5" s="238" t="s">
        <v>387</v>
      </c>
      <c r="F5" s="239"/>
      <c r="H5" s="240"/>
      <c r="I5" s="268">
        <f>SUM(J5:AG5)</f>
        <v>40415</v>
      </c>
      <c r="J5" s="242">
        <v>6825</v>
      </c>
      <c r="K5" s="242">
        <v>60</v>
      </c>
      <c r="L5" s="242">
        <v>150</v>
      </c>
      <c r="M5" s="242">
        <v>150</v>
      </c>
      <c r="N5" s="242">
        <v>400</v>
      </c>
      <c r="O5" s="242">
        <v>1200</v>
      </c>
      <c r="P5" s="242">
        <v>4000</v>
      </c>
      <c r="Q5" s="242">
        <v>500</v>
      </c>
      <c r="R5" s="242">
        <v>230</v>
      </c>
      <c r="S5" s="242">
        <v>550</v>
      </c>
      <c r="T5" s="242">
        <v>700</v>
      </c>
      <c r="U5" s="242">
        <v>250</v>
      </c>
      <c r="V5" s="242">
        <v>250</v>
      </c>
      <c r="W5" s="242">
        <v>750</v>
      </c>
      <c r="X5" s="242">
        <v>500</v>
      </c>
      <c r="Y5" s="242">
        <v>1900</v>
      </c>
      <c r="Z5" s="242">
        <v>3500</v>
      </c>
      <c r="AA5" s="242">
        <v>500</v>
      </c>
      <c r="AB5" s="242">
        <v>500</v>
      </c>
      <c r="AC5" s="242">
        <v>6250</v>
      </c>
      <c r="AD5" s="242">
        <v>500</v>
      </c>
      <c r="AE5" s="242">
        <v>6250</v>
      </c>
      <c r="AF5" s="242">
        <v>2500</v>
      </c>
      <c r="AG5" s="242">
        <v>2000</v>
      </c>
      <c r="AH5" s="242">
        <f>9345-1580</f>
        <v>7765</v>
      </c>
      <c r="AI5" s="242"/>
    </row>
    <row r="6" spans="1:42" s="172" customFormat="1" ht="24" customHeight="1" x14ac:dyDescent="0.3">
      <c r="A6" s="243"/>
      <c r="B6" s="243"/>
      <c r="C6" s="244"/>
      <c r="D6" s="245"/>
      <c r="E6" s="238" t="s">
        <v>388</v>
      </c>
      <c r="F6" s="246"/>
      <c r="G6" s="240"/>
      <c r="H6" s="323">
        <f t="shared" ref="H6:I6" si="0">H39</f>
        <v>706.37599999999998</v>
      </c>
      <c r="I6" s="268">
        <f t="shared" si="0"/>
        <v>8891.86</v>
      </c>
      <c r="J6" s="249">
        <f>J39</f>
        <v>1820.0099999999998</v>
      </c>
      <c r="K6" s="249">
        <f t="shared" ref="K6:AH6" si="1">K39</f>
        <v>0</v>
      </c>
      <c r="L6" s="249">
        <f t="shared" si="1"/>
        <v>0</v>
      </c>
      <c r="M6" s="249">
        <f t="shared" si="1"/>
        <v>0</v>
      </c>
      <c r="N6" s="249">
        <f t="shared" si="1"/>
        <v>90</v>
      </c>
      <c r="O6" s="249">
        <f t="shared" si="1"/>
        <v>1242.43</v>
      </c>
      <c r="P6" s="249">
        <f t="shared" si="1"/>
        <v>200</v>
      </c>
      <c r="Q6" s="249">
        <f t="shared" si="1"/>
        <v>120</v>
      </c>
      <c r="R6" s="249">
        <f t="shared" si="1"/>
        <v>0</v>
      </c>
      <c r="S6" s="249">
        <f t="shared" si="1"/>
        <v>398.18</v>
      </c>
      <c r="T6" s="249">
        <f t="shared" si="1"/>
        <v>0</v>
      </c>
      <c r="U6" s="249">
        <f t="shared" si="1"/>
        <v>0</v>
      </c>
      <c r="V6" s="249">
        <f t="shared" si="1"/>
        <v>0</v>
      </c>
      <c r="W6" s="249">
        <f t="shared" si="1"/>
        <v>0</v>
      </c>
      <c r="X6" s="249">
        <f t="shared" si="1"/>
        <v>0</v>
      </c>
      <c r="Y6" s="249">
        <f t="shared" si="1"/>
        <v>454</v>
      </c>
      <c r="Z6" s="249">
        <f t="shared" si="1"/>
        <v>1641.52</v>
      </c>
      <c r="AA6" s="249">
        <f t="shared" si="1"/>
        <v>800</v>
      </c>
      <c r="AB6" s="249">
        <f t="shared" si="1"/>
        <v>0</v>
      </c>
      <c r="AC6" s="249">
        <f t="shared" si="1"/>
        <v>1110.72</v>
      </c>
      <c r="AD6" s="249">
        <f t="shared" si="1"/>
        <v>0</v>
      </c>
      <c r="AE6" s="249">
        <f t="shared" si="1"/>
        <v>1015</v>
      </c>
      <c r="AF6" s="249">
        <f t="shared" si="1"/>
        <v>0</v>
      </c>
      <c r="AG6" s="249">
        <f t="shared" si="1"/>
        <v>0</v>
      </c>
      <c r="AH6" s="249">
        <f t="shared" si="1"/>
        <v>0</v>
      </c>
      <c r="AI6" s="249"/>
      <c r="AO6" s="174"/>
      <c r="AP6" s="174"/>
    </row>
    <row r="7" spans="1:42" s="172" customFormat="1" ht="24" customHeight="1" x14ac:dyDescent="0.3">
      <c r="A7" s="243"/>
      <c r="B7" s="243"/>
      <c r="C7" s="244"/>
      <c r="D7" s="245"/>
      <c r="E7" s="239" t="s">
        <v>386</v>
      </c>
      <c r="F7" s="246"/>
      <c r="G7" s="323">
        <f>G39</f>
        <v>9598.2340000000004</v>
      </c>
      <c r="H7" s="247"/>
      <c r="I7" s="268">
        <f>SUM(J7:AG7)</f>
        <v>31523.14</v>
      </c>
      <c r="J7" s="249">
        <f>J5-J6</f>
        <v>5004.99</v>
      </c>
      <c r="K7" s="249">
        <f t="shared" ref="K7:AH7" si="2">K5-K6</f>
        <v>60</v>
      </c>
      <c r="L7" s="249">
        <f t="shared" si="2"/>
        <v>150</v>
      </c>
      <c r="M7" s="249">
        <f t="shared" si="2"/>
        <v>150</v>
      </c>
      <c r="N7" s="249">
        <f t="shared" si="2"/>
        <v>310</v>
      </c>
      <c r="O7" s="249">
        <f t="shared" si="2"/>
        <v>-42.430000000000064</v>
      </c>
      <c r="P7" s="249">
        <f t="shared" si="2"/>
        <v>3800</v>
      </c>
      <c r="Q7" s="249">
        <f t="shared" si="2"/>
        <v>380</v>
      </c>
      <c r="R7" s="249">
        <f t="shared" si="2"/>
        <v>230</v>
      </c>
      <c r="S7" s="249">
        <f t="shared" si="2"/>
        <v>151.82</v>
      </c>
      <c r="T7" s="249">
        <f t="shared" si="2"/>
        <v>700</v>
      </c>
      <c r="U7" s="249">
        <f t="shared" si="2"/>
        <v>250</v>
      </c>
      <c r="V7" s="249">
        <f t="shared" si="2"/>
        <v>250</v>
      </c>
      <c r="W7" s="249">
        <f t="shared" si="2"/>
        <v>750</v>
      </c>
      <c r="X7" s="249">
        <f t="shared" si="2"/>
        <v>500</v>
      </c>
      <c r="Y7" s="249">
        <f t="shared" si="2"/>
        <v>1446</v>
      </c>
      <c r="Z7" s="249">
        <f t="shared" si="2"/>
        <v>1858.48</v>
      </c>
      <c r="AA7" s="249">
        <f t="shared" si="2"/>
        <v>-300</v>
      </c>
      <c r="AB7" s="249">
        <f t="shared" si="2"/>
        <v>500</v>
      </c>
      <c r="AC7" s="249">
        <f t="shared" si="2"/>
        <v>5139.28</v>
      </c>
      <c r="AD7" s="249">
        <f t="shared" si="2"/>
        <v>500</v>
      </c>
      <c r="AE7" s="249">
        <f t="shared" si="2"/>
        <v>5235</v>
      </c>
      <c r="AF7" s="249">
        <f t="shared" si="2"/>
        <v>2500</v>
      </c>
      <c r="AG7" s="249">
        <f t="shared" si="2"/>
        <v>2000</v>
      </c>
      <c r="AH7" s="249">
        <f t="shared" si="2"/>
        <v>7765</v>
      </c>
      <c r="AI7" s="249"/>
      <c r="AO7" s="174"/>
      <c r="AP7" s="174"/>
    </row>
    <row r="8" spans="1:42" s="172" customFormat="1" ht="24" customHeight="1" x14ac:dyDescent="0.3">
      <c r="A8" s="243"/>
      <c r="B8" s="243"/>
      <c r="C8" s="244"/>
      <c r="D8" s="245"/>
      <c r="E8" s="250" t="s">
        <v>241</v>
      </c>
      <c r="F8" s="246"/>
      <c r="G8" s="247"/>
      <c r="H8" s="247"/>
      <c r="I8" s="251">
        <f>I7/I5</f>
        <v>0.7799861437585055</v>
      </c>
      <c r="J8" s="251">
        <f t="shared" ref="J8:AH8" si="3">J7/J5</f>
        <v>0.73333186813186813</v>
      </c>
      <c r="K8" s="251">
        <f t="shared" si="3"/>
        <v>1</v>
      </c>
      <c r="L8" s="251">
        <f t="shared" si="3"/>
        <v>1</v>
      </c>
      <c r="M8" s="251">
        <f t="shared" si="3"/>
        <v>1</v>
      </c>
      <c r="N8" s="251">
        <f t="shared" si="3"/>
        <v>0.77500000000000002</v>
      </c>
      <c r="O8" s="251">
        <f t="shared" si="3"/>
        <v>-3.5358333333333387E-2</v>
      </c>
      <c r="P8" s="251">
        <f t="shared" si="3"/>
        <v>0.95</v>
      </c>
      <c r="Q8" s="251">
        <f t="shared" si="3"/>
        <v>0.76</v>
      </c>
      <c r="R8" s="251">
        <f t="shared" si="3"/>
        <v>1</v>
      </c>
      <c r="S8" s="251">
        <f t="shared" si="3"/>
        <v>0.27603636363636364</v>
      </c>
      <c r="T8" s="251">
        <f t="shared" si="3"/>
        <v>1</v>
      </c>
      <c r="U8" s="251">
        <f t="shared" si="3"/>
        <v>1</v>
      </c>
      <c r="V8" s="251">
        <f t="shared" si="3"/>
        <v>1</v>
      </c>
      <c r="W8" s="251">
        <f t="shared" si="3"/>
        <v>1</v>
      </c>
      <c r="X8" s="251">
        <f t="shared" si="3"/>
        <v>1</v>
      </c>
      <c r="Y8" s="251">
        <f t="shared" si="3"/>
        <v>0.76105263157894731</v>
      </c>
      <c r="Z8" s="251">
        <f t="shared" si="3"/>
        <v>0.53099428571428575</v>
      </c>
      <c r="AA8" s="251">
        <f t="shared" si="3"/>
        <v>-0.6</v>
      </c>
      <c r="AB8" s="251">
        <f t="shared" si="3"/>
        <v>1</v>
      </c>
      <c r="AC8" s="251">
        <f t="shared" si="3"/>
        <v>0.82228479999999993</v>
      </c>
      <c r="AD8" s="251">
        <f t="shared" si="3"/>
        <v>1</v>
      </c>
      <c r="AE8" s="251">
        <f t="shared" si="3"/>
        <v>0.83760000000000001</v>
      </c>
      <c r="AF8" s="251">
        <f t="shared" si="3"/>
        <v>1</v>
      </c>
      <c r="AG8" s="251">
        <f t="shared" si="3"/>
        <v>1</v>
      </c>
      <c r="AH8" s="251">
        <f t="shared" si="3"/>
        <v>1</v>
      </c>
      <c r="AI8" s="251"/>
      <c r="AO8" s="174"/>
      <c r="AP8" s="174"/>
    </row>
    <row r="9" spans="1:42" s="172" customFormat="1" ht="24" customHeight="1" x14ac:dyDescent="0.3">
      <c r="A9" s="378">
        <v>44294</v>
      </c>
      <c r="B9" s="379">
        <v>1</v>
      </c>
      <c r="C9" s="380" t="s">
        <v>358</v>
      </c>
      <c r="D9" s="381" t="s">
        <v>105</v>
      </c>
      <c r="E9" s="265" t="s">
        <v>107</v>
      </c>
      <c r="F9" s="382"/>
      <c r="G9" s="289">
        <f>H9+I9</f>
        <v>66.92</v>
      </c>
      <c r="H9" s="383">
        <v>3.18</v>
      </c>
      <c r="I9" s="377">
        <f>SUM(J9:AI9)</f>
        <v>63.74</v>
      </c>
      <c r="J9" s="265"/>
      <c r="K9" s="265"/>
      <c r="L9" s="265"/>
      <c r="M9" s="265"/>
      <c r="N9" s="265"/>
      <c r="O9" s="265"/>
      <c r="P9" s="265"/>
      <c r="Q9" s="265"/>
      <c r="R9" s="265"/>
      <c r="S9" s="265"/>
      <c r="T9" s="265"/>
      <c r="U9" s="133"/>
      <c r="V9" s="133"/>
      <c r="W9" s="133"/>
      <c r="X9" s="133"/>
      <c r="Y9" s="133"/>
      <c r="Z9" s="133"/>
      <c r="AA9" s="133"/>
      <c r="AB9" s="265"/>
      <c r="AC9" s="133">
        <f>66.92-3.18</f>
        <v>63.74</v>
      </c>
      <c r="AD9" s="133"/>
      <c r="AE9" s="384"/>
      <c r="AF9" s="385"/>
      <c r="AG9" s="160"/>
      <c r="AH9" s="160"/>
      <c r="AI9" s="265"/>
      <c r="AJ9" s="174"/>
      <c r="AK9" s="174"/>
      <c r="AL9" s="174"/>
      <c r="AM9" s="184"/>
      <c r="AN9" s="174"/>
      <c r="AO9" s="174"/>
      <c r="AP9" s="174"/>
    </row>
    <row r="10" spans="1:42" s="172" customFormat="1" ht="24" customHeight="1" x14ac:dyDescent="0.3">
      <c r="A10" s="378">
        <v>44294</v>
      </c>
      <c r="B10" s="379">
        <v>2</v>
      </c>
      <c r="C10" s="133" t="s">
        <v>359</v>
      </c>
      <c r="D10" s="305" t="s">
        <v>105</v>
      </c>
      <c r="E10" s="265" t="s">
        <v>310</v>
      </c>
      <c r="F10" s="386"/>
      <c r="G10" s="289">
        <f>H10+I10</f>
        <v>112.85</v>
      </c>
      <c r="H10" s="383">
        <v>5.37</v>
      </c>
      <c r="I10" s="377">
        <f t="shared" ref="I10:I47" si="4">SUM(J10:AI10)</f>
        <v>107.47999999999999</v>
      </c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133"/>
      <c r="V10" s="133"/>
      <c r="W10" s="133"/>
      <c r="X10" s="133"/>
      <c r="Y10" s="133"/>
      <c r="Z10" s="133"/>
      <c r="AA10" s="133"/>
      <c r="AB10" s="133"/>
      <c r="AC10" s="133">
        <f>112.85-5.37</f>
        <v>107.47999999999999</v>
      </c>
      <c r="AD10" s="387"/>
      <c r="AE10" s="133"/>
      <c r="AF10" s="388"/>
      <c r="AG10" s="133"/>
      <c r="AH10" s="133"/>
      <c r="AI10" s="133"/>
      <c r="AJ10" s="184"/>
      <c r="AK10" s="184"/>
      <c r="AL10" s="184"/>
      <c r="AM10" s="184"/>
      <c r="AN10" s="174"/>
      <c r="AO10" s="174"/>
      <c r="AP10" s="174"/>
    </row>
    <row r="11" spans="1:42" s="172" customFormat="1" ht="24" customHeight="1" x14ac:dyDescent="0.3">
      <c r="A11" s="378">
        <v>44294</v>
      </c>
      <c r="B11" s="379">
        <v>3</v>
      </c>
      <c r="C11" s="133" t="s">
        <v>360</v>
      </c>
      <c r="D11" s="389" t="s">
        <v>327</v>
      </c>
      <c r="E11" s="265" t="s">
        <v>311</v>
      </c>
      <c r="F11" s="386"/>
      <c r="G11" s="289">
        <v>131.16999999999999</v>
      </c>
      <c r="H11" s="383">
        <f t="shared" ref="H11:H32" si="5">I11*0.2</f>
        <v>21.862000000000002</v>
      </c>
      <c r="I11" s="377">
        <f t="shared" si="4"/>
        <v>109.31</v>
      </c>
      <c r="J11" s="265"/>
      <c r="K11" s="265"/>
      <c r="L11" s="265"/>
      <c r="M11" s="265"/>
      <c r="N11" s="265"/>
      <c r="O11" s="265"/>
      <c r="P11" s="265"/>
      <c r="Q11" s="265"/>
      <c r="R11" s="265"/>
      <c r="S11" s="265"/>
      <c r="T11" s="265"/>
      <c r="U11" s="265"/>
      <c r="V11" s="265"/>
      <c r="W11" s="265"/>
      <c r="X11" s="265"/>
      <c r="Y11" s="265"/>
      <c r="Z11" s="265"/>
      <c r="AA11" s="265"/>
      <c r="AB11" s="265"/>
      <c r="AC11" s="265">
        <v>109.31</v>
      </c>
      <c r="AD11" s="265"/>
      <c r="AE11" s="265"/>
      <c r="AF11" s="388"/>
      <c r="AG11" s="265"/>
      <c r="AH11" s="265"/>
      <c r="AI11" s="265"/>
      <c r="AJ11" s="174"/>
      <c r="AK11" s="174"/>
      <c r="AL11" s="174"/>
      <c r="AM11" s="174"/>
      <c r="AN11" s="174"/>
      <c r="AO11" s="174"/>
      <c r="AP11" s="174"/>
    </row>
    <row r="12" spans="1:42" s="172" customFormat="1" ht="24" customHeight="1" x14ac:dyDescent="0.3">
      <c r="A12" s="390">
        <v>44294</v>
      </c>
      <c r="B12" s="391">
        <v>4</v>
      </c>
      <c r="C12" s="133" t="s">
        <v>361</v>
      </c>
      <c r="D12" s="265" t="s">
        <v>299</v>
      </c>
      <c r="E12" s="265" t="s">
        <v>312</v>
      </c>
      <c r="F12" s="386"/>
      <c r="G12" s="289">
        <f t="shared" ref="G12:G19" si="6">H12+I12</f>
        <v>587.18399999999997</v>
      </c>
      <c r="H12" s="383">
        <f t="shared" si="5"/>
        <v>97.864000000000004</v>
      </c>
      <c r="I12" s="377">
        <f t="shared" si="4"/>
        <v>489.32</v>
      </c>
      <c r="J12" s="265"/>
      <c r="K12" s="265"/>
      <c r="L12" s="265"/>
      <c r="M12" s="265"/>
      <c r="N12" s="265"/>
      <c r="O12" s="265"/>
      <c r="P12" s="265"/>
      <c r="Q12" s="265"/>
      <c r="R12" s="265"/>
      <c r="S12" s="265"/>
      <c r="T12" s="265"/>
      <c r="U12" s="133"/>
      <c r="V12" s="133"/>
      <c r="W12" s="133"/>
      <c r="X12" s="133"/>
      <c r="Y12" s="133"/>
      <c r="Z12" s="265">
        <v>489.32</v>
      </c>
      <c r="AA12" s="133"/>
      <c r="AB12" s="133"/>
      <c r="AC12" s="265"/>
      <c r="AD12" s="265"/>
      <c r="AE12" s="133"/>
      <c r="AF12" s="388"/>
      <c r="AG12" s="133"/>
      <c r="AH12" s="133"/>
      <c r="AI12" s="133"/>
      <c r="AJ12" s="184"/>
      <c r="AK12" s="184"/>
      <c r="AL12" s="184"/>
      <c r="AM12" s="184"/>
      <c r="AN12" s="174"/>
      <c r="AO12" s="174"/>
      <c r="AP12" s="174"/>
    </row>
    <row r="13" spans="1:42" s="172" customFormat="1" ht="24" customHeight="1" x14ac:dyDescent="0.3">
      <c r="A13" s="392">
        <v>44315</v>
      </c>
      <c r="B13" s="391">
        <v>5</v>
      </c>
      <c r="C13" s="133" t="s">
        <v>330</v>
      </c>
      <c r="D13" s="265" t="s">
        <v>302</v>
      </c>
      <c r="E13" s="265" t="s">
        <v>309</v>
      </c>
      <c r="F13" s="386"/>
      <c r="G13" s="289">
        <f t="shared" si="6"/>
        <v>144</v>
      </c>
      <c r="H13" s="383">
        <f t="shared" si="5"/>
        <v>24</v>
      </c>
      <c r="I13" s="377">
        <f t="shared" si="4"/>
        <v>120</v>
      </c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265"/>
      <c r="U13" s="133"/>
      <c r="V13" s="133"/>
      <c r="W13" s="133"/>
      <c r="X13" s="133"/>
      <c r="Y13" s="133"/>
      <c r="Z13" s="133"/>
      <c r="AA13" s="133"/>
      <c r="AB13" s="133"/>
      <c r="AC13" s="133">
        <v>120</v>
      </c>
      <c r="AD13" s="133"/>
      <c r="AE13" s="133"/>
      <c r="AF13" s="388"/>
      <c r="AG13" s="133"/>
      <c r="AH13" s="133"/>
      <c r="AI13" s="133"/>
      <c r="AJ13" s="184"/>
      <c r="AK13" s="184"/>
      <c r="AL13" s="184"/>
      <c r="AM13" s="184"/>
      <c r="AN13" s="174"/>
      <c r="AO13" s="174"/>
      <c r="AP13" s="174"/>
    </row>
    <row r="14" spans="1:42" s="172" customFormat="1" ht="24" customHeight="1" x14ac:dyDescent="0.3">
      <c r="A14" s="392">
        <v>44315</v>
      </c>
      <c r="B14" s="391">
        <v>6</v>
      </c>
      <c r="C14" s="133" t="s">
        <v>331</v>
      </c>
      <c r="D14" s="265" t="s">
        <v>62</v>
      </c>
      <c r="E14" s="265" t="s">
        <v>308</v>
      </c>
      <c r="F14" s="341"/>
      <c r="G14" s="289">
        <f t="shared" si="6"/>
        <v>348</v>
      </c>
      <c r="H14" s="383">
        <f t="shared" si="5"/>
        <v>58</v>
      </c>
      <c r="I14" s="377">
        <f t="shared" si="4"/>
        <v>290</v>
      </c>
      <c r="J14" s="265"/>
      <c r="K14" s="265"/>
      <c r="L14" s="265"/>
      <c r="M14" s="265"/>
      <c r="N14" s="265"/>
      <c r="O14" s="265"/>
      <c r="P14" s="265"/>
      <c r="Q14" s="265"/>
      <c r="R14" s="265"/>
      <c r="S14" s="265"/>
      <c r="T14" s="265"/>
      <c r="U14" s="265"/>
      <c r="V14" s="265"/>
      <c r="W14" s="265"/>
      <c r="X14" s="265"/>
      <c r="Y14" s="133"/>
      <c r="Z14" s="387"/>
      <c r="AA14" s="265"/>
      <c r="AB14" s="265"/>
      <c r="AC14" s="265"/>
      <c r="AD14" s="265"/>
      <c r="AE14" s="265">
        <v>290</v>
      </c>
      <c r="AF14" s="388"/>
      <c r="AG14" s="265"/>
      <c r="AH14" s="265"/>
      <c r="AI14" s="265"/>
      <c r="AJ14" s="174"/>
      <c r="AK14" s="174"/>
      <c r="AL14" s="174"/>
      <c r="AM14" s="174"/>
      <c r="AN14" s="174"/>
      <c r="AO14" s="174"/>
      <c r="AP14" s="174"/>
    </row>
    <row r="15" spans="1:42" s="172" customFormat="1" ht="24" customHeight="1" x14ac:dyDescent="0.3">
      <c r="A15" s="392">
        <v>44315</v>
      </c>
      <c r="B15" s="391">
        <v>7</v>
      </c>
      <c r="C15" s="133" t="s">
        <v>332</v>
      </c>
      <c r="D15" s="389" t="s">
        <v>327</v>
      </c>
      <c r="E15" s="265" t="s">
        <v>313</v>
      </c>
      <c r="F15" s="341"/>
      <c r="G15" s="289">
        <f t="shared" si="6"/>
        <v>71.099999999999994</v>
      </c>
      <c r="H15" s="383">
        <f t="shared" si="5"/>
        <v>11.850000000000001</v>
      </c>
      <c r="I15" s="377">
        <f t="shared" si="4"/>
        <v>59.25</v>
      </c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5"/>
      <c r="X15" s="265"/>
      <c r="Y15" s="265"/>
      <c r="Z15" s="387"/>
      <c r="AA15" s="265"/>
      <c r="AB15" s="265"/>
      <c r="AC15" s="265">
        <v>59.25</v>
      </c>
      <c r="AD15" s="265"/>
      <c r="AE15" s="265"/>
      <c r="AF15" s="388"/>
      <c r="AG15" s="265"/>
      <c r="AH15" s="265"/>
      <c r="AI15" s="265"/>
      <c r="AJ15" s="174"/>
      <c r="AK15" s="174"/>
      <c r="AL15" s="174"/>
      <c r="AM15" s="174"/>
      <c r="AN15" s="174"/>
      <c r="AO15" s="174"/>
      <c r="AP15" s="174"/>
    </row>
    <row r="16" spans="1:42" s="172" customFormat="1" ht="24" customHeight="1" x14ac:dyDescent="0.3">
      <c r="A16" s="392">
        <v>44315</v>
      </c>
      <c r="B16" s="391">
        <v>8</v>
      </c>
      <c r="C16" s="133" t="s">
        <v>333</v>
      </c>
      <c r="D16" s="265" t="s">
        <v>303</v>
      </c>
      <c r="E16" s="265" t="s">
        <v>307</v>
      </c>
      <c r="F16" s="341"/>
      <c r="G16" s="289">
        <f t="shared" si="6"/>
        <v>210</v>
      </c>
      <c r="H16" s="383">
        <f t="shared" si="5"/>
        <v>35</v>
      </c>
      <c r="I16" s="377">
        <f t="shared" si="4"/>
        <v>175</v>
      </c>
      <c r="J16" s="265"/>
      <c r="K16" s="265"/>
      <c r="L16" s="265"/>
      <c r="M16" s="265"/>
      <c r="N16" s="265"/>
      <c r="O16" s="265"/>
      <c r="P16" s="265"/>
      <c r="Q16" s="265"/>
      <c r="R16" s="265"/>
      <c r="S16" s="265"/>
      <c r="T16" s="265"/>
      <c r="U16" s="265"/>
      <c r="V16" s="265"/>
      <c r="W16" s="265"/>
      <c r="X16" s="265"/>
      <c r="Y16" s="265"/>
      <c r="Z16" s="265"/>
      <c r="AA16" s="265"/>
      <c r="AB16" s="265"/>
      <c r="AC16" s="265"/>
      <c r="AD16" s="265"/>
      <c r="AE16" s="265">
        <v>175</v>
      </c>
      <c r="AF16" s="388"/>
      <c r="AG16" s="265"/>
      <c r="AH16" s="265"/>
      <c r="AI16" s="265"/>
      <c r="AJ16" s="174"/>
      <c r="AK16" s="174"/>
      <c r="AL16" s="174"/>
      <c r="AM16" s="174"/>
      <c r="AN16" s="174"/>
      <c r="AO16" s="174"/>
      <c r="AP16" s="174"/>
    </row>
    <row r="17" spans="1:42" s="172" customFormat="1" ht="24" customHeight="1" x14ac:dyDescent="0.3">
      <c r="A17" s="392">
        <v>44315</v>
      </c>
      <c r="B17" s="391">
        <v>9</v>
      </c>
      <c r="C17" s="133" t="s">
        <v>334</v>
      </c>
      <c r="D17" s="265" t="s">
        <v>304</v>
      </c>
      <c r="E17" s="265" t="s">
        <v>306</v>
      </c>
      <c r="F17" s="341"/>
      <c r="G17" s="289">
        <f t="shared" si="6"/>
        <v>398.18</v>
      </c>
      <c r="H17" s="383"/>
      <c r="I17" s="377">
        <f t="shared" si="4"/>
        <v>398.18</v>
      </c>
      <c r="J17" s="265"/>
      <c r="K17" s="265"/>
      <c r="L17" s="265"/>
      <c r="M17" s="265"/>
      <c r="N17" s="265"/>
      <c r="O17" s="265"/>
      <c r="P17" s="265"/>
      <c r="Q17" s="265"/>
      <c r="R17" s="265"/>
      <c r="S17" s="265">
        <v>398.18</v>
      </c>
      <c r="T17" s="265"/>
      <c r="U17" s="265"/>
      <c r="V17" s="265"/>
      <c r="W17" s="265"/>
      <c r="X17" s="265"/>
      <c r="Y17" s="265"/>
      <c r="Z17" s="265"/>
      <c r="AA17" s="265"/>
      <c r="AB17" s="265"/>
      <c r="AC17" s="265"/>
      <c r="AD17" s="265"/>
      <c r="AE17" s="265"/>
      <c r="AF17" s="388"/>
      <c r="AG17" s="265"/>
      <c r="AH17" s="265"/>
      <c r="AI17" s="265"/>
      <c r="AJ17" s="174"/>
      <c r="AK17" s="174"/>
      <c r="AL17" s="174"/>
      <c r="AM17" s="174"/>
      <c r="AN17" s="174"/>
      <c r="AO17" s="174"/>
      <c r="AP17" s="174"/>
    </row>
    <row r="18" spans="1:42" s="172" customFormat="1" ht="24" customHeight="1" x14ac:dyDescent="0.3">
      <c r="A18" s="392">
        <v>44315</v>
      </c>
      <c r="B18" s="391">
        <v>10</v>
      </c>
      <c r="C18" s="133" t="s">
        <v>335</v>
      </c>
      <c r="D18" s="265" t="s">
        <v>321</v>
      </c>
      <c r="E18" s="265" t="s">
        <v>314</v>
      </c>
      <c r="F18" s="341"/>
      <c r="G18" s="292">
        <f t="shared" si="6"/>
        <v>580.79999999999995</v>
      </c>
      <c r="H18" s="383">
        <f t="shared" si="5"/>
        <v>96.800000000000011</v>
      </c>
      <c r="I18" s="377">
        <f t="shared" si="4"/>
        <v>484</v>
      </c>
      <c r="J18" s="265"/>
      <c r="K18" s="265"/>
      <c r="L18" s="265"/>
      <c r="M18" s="265"/>
      <c r="N18" s="265"/>
      <c r="O18" s="265"/>
      <c r="P18" s="265"/>
      <c r="Q18" s="265"/>
      <c r="R18" s="265"/>
      <c r="S18" s="265"/>
      <c r="T18" s="265"/>
      <c r="U18" s="265"/>
      <c r="V18" s="265"/>
      <c r="W18" s="265"/>
      <c r="X18" s="265"/>
      <c r="Y18" s="265"/>
      <c r="Z18" s="265">
        <v>184</v>
      </c>
      <c r="AA18" s="265"/>
      <c r="AB18" s="265"/>
      <c r="AC18" s="387">
        <v>80</v>
      </c>
      <c r="AD18" s="265"/>
      <c r="AE18" s="265">
        <v>220</v>
      </c>
      <c r="AF18" s="388"/>
      <c r="AG18" s="265"/>
      <c r="AH18" s="265"/>
      <c r="AI18" s="265"/>
      <c r="AJ18" s="182"/>
      <c r="AK18" s="182"/>
      <c r="AL18" s="182"/>
      <c r="AM18" s="174"/>
      <c r="AN18" s="174"/>
      <c r="AO18" s="174"/>
      <c r="AP18" s="174"/>
    </row>
    <row r="19" spans="1:42" s="172" customFormat="1" ht="24" customHeight="1" x14ac:dyDescent="0.3">
      <c r="A19" s="392">
        <v>44315</v>
      </c>
      <c r="B19" s="391">
        <v>11</v>
      </c>
      <c r="C19" s="133" t="s">
        <v>336</v>
      </c>
      <c r="D19" s="265" t="s">
        <v>305</v>
      </c>
      <c r="E19" s="265" t="s">
        <v>356</v>
      </c>
      <c r="F19" s="341"/>
      <c r="G19" s="292">
        <f t="shared" si="6"/>
        <v>606.66999999999996</v>
      </c>
      <c r="H19" s="383"/>
      <c r="I19" s="377">
        <f t="shared" si="4"/>
        <v>606.66999999999996</v>
      </c>
      <c r="J19" s="265">
        <v>606.66999999999996</v>
      </c>
      <c r="K19" s="265"/>
      <c r="L19" s="265"/>
      <c r="M19" s="265"/>
      <c r="N19" s="265"/>
      <c r="O19" s="265"/>
      <c r="P19" s="265"/>
      <c r="Q19" s="265"/>
      <c r="R19" s="265"/>
      <c r="S19" s="265"/>
      <c r="T19" s="265"/>
      <c r="U19" s="265"/>
      <c r="V19" s="265"/>
      <c r="W19" s="265"/>
      <c r="X19" s="265"/>
      <c r="Y19" s="265"/>
      <c r="Z19" s="265"/>
      <c r="AA19" s="265"/>
      <c r="AB19" s="265"/>
      <c r="AC19" s="265"/>
      <c r="AD19" s="265"/>
      <c r="AE19" s="265"/>
      <c r="AF19" s="388"/>
      <c r="AG19" s="265"/>
      <c r="AH19" s="265"/>
      <c r="AI19" s="265"/>
      <c r="AJ19" s="174"/>
      <c r="AK19" s="174"/>
      <c r="AL19" s="174"/>
      <c r="AM19" s="174"/>
      <c r="AN19" s="174"/>
      <c r="AO19" s="174"/>
      <c r="AP19" s="174"/>
    </row>
    <row r="20" spans="1:42" s="172" customFormat="1" ht="24" customHeight="1" x14ac:dyDescent="0.3">
      <c r="A20" s="392">
        <v>44333</v>
      </c>
      <c r="B20" s="391">
        <v>12</v>
      </c>
      <c r="C20" s="133" t="s">
        <v>337</v>
      </c>
      <c r="D20" s="389" t="s">
        <v>324</v>
      </c>
      <c r="E20" s="265" t="s">
        <v>381</v>
      </c>
      <c r="F20" s="265"/>
      <c r="G20" s="292">
        <f t="shared" ref="G20:G38" si="7">H20+I20</f>
        <v>1242.43</v>
      </c>
      <c r="H20" s="383"/>
      <c r="I20" s="377">
        <f>SUM(J20:AI20)</f>
        <v>1242.43</v>
      </c>
      <c r="J20" s="265"/>
      <c r="K20" s="265"/>
      <c r="L20" s="265"/>
      <c r="M20" s="265"/>
      <c r="N20" s="265"/>
      <c r="O20" s="265">
        <v>1242.43</v>
      </c>
      <c r="P20" s="265"/>
      <c r="Q20" s="265"/>
      <c r="R20" s="265"/>
      <c r="S20" s="265"/>
      <c r="T20" s="265"/>
      <c r="U20" s="265"/>
      <c r="V20" s="265"/>
      <c r="W20" s="265"/>
      <c r="X20" s="265"/>
      <c r="Y20" s="265"/>
      <c r="Z20" s="265"/>
      <c r="AA20" s="265"/>
      <c r="AB20" s="265"/>
      <c r="AC20" s="387"/>
      <c r="AD20" s="265"/>
      <c r="AE20" s="265"/>
      <c r="AF20" s="388"/>
      <c r="AG20" s="265"/>
      <c r="AH20" s="265"/>
      <c r="AI20" s="265"/>
      <c r="AJ20" s="174"/>
      <c r="AK20" s="174"/>
      <c r="AL20" s="174"/>
      <c r="AM20" s="174"/>
      <c r="AN20" s="174"/>
      <c r="AO20" s="174"/>
      <c r="AP20" s="174"/>
    </row>
    <row r="21" spans="1:42" s="172" customFormat="1" ht="24" customHeight="1" x14ac:dyDescent="0.3">
      <c r="A21" s="392">
        <v>44344</v>
      </c>
      <c r="B21" s="391">
        <v>13</v>
      </c>
      <c r="C21" s="133" t="s">
        <v>338</v>
      </c>
      <c r="D21" s="389" t="s">
        <v>328</v>
      </c>
      <c r="E21" s="265" t="s">
        <v>355</v>
      </c>
      <c r="F21" s="265"/>
      <c r="G21" s="292">
        <f t="shared" si="7"/>
        <v>606.66999999999996</v>
      </c>
      <c r="H21" s="383"/>
      <c r="I21" s="377">
        <f>SUM(J21:AI21)</f>
        <v>606.66999999999996</v>
      </c>
      <c r="J21" s="265">
        <v>606.66999999999996</v>
      </c>
      <c r="K21" s="265"/>
      <c r="L21" s="265"/>
      <c r="M21" s="265"/>
      <c r="N21" s="265"/>
      <c r="O21" s="265"/>
      <c r="P21" s="265"/>
      <c r="Q21" s="265"/>
      <c r="R21" s="265"/>
      <c r="S21" s="265"/>
      <c r="T21" s="265"/>
      <c r="U21" s="265"/>
      <c r="V21" s="265"/>
      <c r="W21" s="265"/>
      <c r="X21" s="265"/>
      <c r="Y21" s="265"/>
      <c r="Z21" s="265"/>
      <c r="AA21" s="265"/>
      <c r="AB21" s="265"/>
      <c r="AC21" s="265"/>
      <c r="AD21" s="265"/>
      <c r="AE21" s="305"/>
      <c r="AF21" s="388"/>
      <c r="AG21" s="265"/>
      <c r="AH21" s="265"/>
      <c r="AI21" s="265"/>
      <c r="AJ21" s="174"/>
      <c r="AK21" s="174"/>
      <c r="AL21" s="174"/>
      <c r="AM21" s="174"/>
      <c r="AN21" s="174"/>
      <c r="AO21" s="174"/>
      <c r="AP21" s="174"/>
    </row>
    <row r="22" spans="1:42" s="172" customFormat="1" ht="24" customHeight="1" x14ac:dyDescent="0.3">
      <c r="A22" s="392">
        <v>44333</v>
      </c>
      <c r="B22" s="391">
        <v>14</v>
      </c>
      <c r="C22" s="133" t="s">
        <v>339</v>
      </c>
      <c r="D22" s="389" t="s">
        <v>323</v>
      </c>
      <c r="E22" s="265" t="s">
        <v>380</v>
      </c>
      <c r="F22" s="265"/>
      <c r="G22" s="292">
        <f t="shared" si="7"/>
        <v>144</v>
      </c>
      <c r="H22" s="383">
        <f t="shared" si="5"/>
        <v>24</v>
      </c>
      <c r="I22" s="377">
        <f t="shared" si="4"/>
        <v>120</v>
      </c>
      <c r="J22" s="265"/>
      <c r="K22" s="265"/>
      <c r="L22" s="265"/>
      <c r="M22" s="265"/>
      <c r="N22" s="265"/>
      <c r="O22" s="265"/>
      <c r="P22" s="265"/>
      <c r="Q22" s="265">
        <v>120</v>
      </c>
      <c r="R22" s="265"/>
      <c r="S22" s="265"/>
      <c r="T22" s="265"/>
      <c r="U22" s="265"/>
      <c r="V22" s="265"/>
      <c r="W22" s="265"/>
      <c r="X22" s="265"/>
      <c r="Y22" s="265"/>
      <c r="Z22" s="265"/>
      <c r="AA22" s="265"/>
      <c r="AB22" s="265"/>
      <c r="AC22" s="265"/>
      <c r="AD22" s="265"/>
      <c r="AE22" s="387"/>
      <c r="AF22" s="394"/>
      <c r="AG22" s="265"/>
      <c r="AH22" s="265"/>
      <c r="AI22" s="265"/>
      <c r="AJ22" s="174"/>
      <c r="AK22" s="174"/>
      <c r="AL22" s="174"/>
      <c r="AM22" s="174"/>
      <c r="AN22" s="174"/>
      <c r="AO22" s="174"/>
      <c r="AP22" s="174"/>
    </row>
    <row r="23" spans="1:42" s="172" customFormat="1" ht="24" customHeight="1" x14ac:dyDescent="0.3">
      <c r="A23" s="392">
        <v>44333</v>
      </c>
      <c r="B23" s="391">
        <v>15</v>
      </c>
      <c r="C23" s="133" t="s">
        <v>340</v>
      </c>
      <c r="D23" s="389" t="s">
        <v>325</v>
      </c>
      <c r="E23" s="265" t="s">
        <v>379</v>
      </c>
      <c r="F23" s="265"/>
      <c r="G23" s="292">
        <f t="shared" si="7"/>
        <v>315</v>
      </c>
      <c r="H23" s="383"/>
      <c r="I23" s="377">
        <f t="shared" si="4"/>
        <v>315</v>
      </c>
      <c r="J23" s="265"/>
      <c r="K23" s="265"/>
      <c r="L23" s="265"/>
      <c r="M23" s="265"/>
      <c r="N23" s="265"/>
      <c r="O23" s="265"/>
      <c r="P23" s="265"/>
      <c r="Q23" s="265"/>
      <c r="R23" s="265"/>
      <c r="S23" s="265"/>
      <c r="T23" s="265"/>
      <c r="U23" s="265"/>
      <c r="V23" s="265"/>
      <c r="W23" s="265"/>
      <c r="X23" s="265"/>
      <c r="Y23" s="265"/>
      <c r="Z23" s="265"/>
      <c r="AA23" s="265"/>
      <c r="AB23" s="265"/>
      <c r="AC23" s="265">
        <v>315</v>
      </c>
      <c r="AD23" s="265"/>
      <c r="AE23" s="265"/>
      <c r="AF23" s="388"/>
      <c r="AG23" s="265"/>
      <c r="AH23" s="265"/>
      <c r="AI23" s="265"/>
      <c r="AJ23" s="174"/>
      <c r="AK23" s="174"/>
      <c r="AL23" s="174"/>
      <c r="AM23" s="174"/>
      <c r="AN23" s="174"/>
      <c r="AO23" s="174"/>
      <c r="AP23" s="174"/>
    </row>
    <row r="24" spans="1:42" s="172" customFormat="1" ht="24" customHeight="1" x14ac:dyDescent="0.3">
      <c r="A24" s="392">
        <v>44333</v>
      </c>
      <c r="B24" s="391">
        <v>16</v>
      </c>
      <c r="C24" s="133" t="s">
        <v>341</v>
      </c>
      <c r="D24" s="389" t="s">
        <v>326</v>
      </c>
      <c r="E24" s="265" t="s">
        <v>378</v>
      </c>
      <c r="F24" s="265"/>
      <c r="G24" s="292">
        <f t="shared" si="7"/>
        <v>300</v>
      </c>
      <c r="H24" s="383"/>
      <c r="I24" s="377">
        <f t="shared" si="4"/>
        <v>300</v>
      </c>
      <c r="J24" s="265"/>
      <c r="K24" s="265"/>
      <c r="L24" s="265"/>
      <c r="M24" s="265"/>
      <c r="N24" s="265"/>
      <c r="O24" s="265"/>
      <c r="P24" s="265"/>
      <c r="Q24" s="265"/>
      <c r="R24" s="265"/>
      <c r="S24" s="265"/>
      <c r="T24" s="265"/>
      <c r="U24" s="394"/>
      <c r="V24" s="394"/>
      <c r="W24" s="394"/>
      <c r="X24" s="265"/>
      <c r="Y24" s="394"/>
      <c r="Z24" s="394"/>
      <c r="AA24" s="388">
        <v>300</v>
      </c>
      <c r="AB24" s="394"/>
      <c r="AC24" s="394"/>
      <c r="AD24" s="394"/>
      <c r="AE24" s="394"/>
      <c r="AF24" s="388"/>
      <c r="AG24" s="394"/>
      <c r="AH24" s="394"/>
      <c r="AI24" s="265"/>
      <c r="AJ24" s="174"/>
      <c r="AK24" s="174"/>
      <c r="AL24" s="174"/>
      <c r="AM24" s="174"/>
      <c r="AN24" s="174"/>
      <c r="AO24" s="174"/>
      <c r="AP24" s="174"/>
    </row>
    <row r="25" spans="1:42" s="172" customFormat="1" ht="24" customHeight="1" x14ac:dyDescent="0.3">
      <c r="A25" s="392">
        <v>44333</v>
      </c>
      <c r="B25" s="391">
        <v>17</v>
      </c>
      <c r="C25" s="133" t="s">
        <v>342</v>
      </c>
      <c r="D25" s="389" t="s">
        <v>329</v>
      </c>
      <c r="E25" s="265" t="s">
        <v>314</v>
      </c>
      <c r="F25" s="265"/>
      <c r="G25" s="292">
        <f t="shared" si="7"/>
        <v>352.8</v>
      </c>
      <c r="H25" s="383">
        <f t="shared" si="5"/>
        <v>58.800000000000004</v>
      </c>
      <c r="I25" s="377">
        <f t="shared" si="4"/>
        <v>294</v>
      </c>
      <c r="J25" s="265"/>
      <c r="K25" s="265"/>
      <c r="L25" s="265"/>
      <c r="M25" s="265"/>
      <c r="N25" s="265"/>
      <c r="O25" s="265"/>
      <c r="P25" s="265"/>
      <c r="Q25" s="265"/>
      <c r="R25" s="265"/>
      <c r="S25" s="265"/>
      <c r="T25" s="265"/>
      <c r="U25" s="265"/>
      <c r="V25" s="265"/>
      <c r="W25" s="265"/>
      <c r="X25" s="265"/>
      <c r="Y25" s="265"/>
      <c r="Z25" s="265">
        <v>104</v>
      </c>
      <c r="AA25" s="265"/>
      <c r="AB25" s="265"/>
      <c r="AC25" s="265">
        <v>80</v>
      </c>
      <c r="AD25" s="265"/>
      <c r="AE25" s="265">
        <v>110</v>
      </c>
      <c r="AF25" s="388"/>
      <c r="AG25" s="265"/>
      <c r="AH25" s="265"/>
      <c r="AI25" s="265"/>
      <c r="AJ25" s="174"/>
      <c r="AK25" s="174"/>
      <c r="AL25" s="174"/>
      <c r="AM25" s="174"/>
      <c r="AN25" s="174"/>
      <c r="AO25" s="174"/>
      <c r="AP25" s="174"/>
    </row>
    <row r="26" spans="1:42" s="172" customFormat="1" ht="24" customHeight="1" x14ac:dyDescent="0.3">
      <c r="A26" s="392">
        <v>44333</v>
      </c>
      <c r="B26" s="391">
        <v>18</v>
      </c>
      <c r="C26" s="133" t="s">
        <v>343</v>
      </c>
      <c r="D26" s="389" t="s">
        <v>74</v>
      </c>
      <c r="E26" s="265" t="s">
        <v>377</v>
      </c>
      <c r="F26" s="265"/>
      <c r="G26" s="292">
        <f t="shared" si="7"/>
        <v>272.39999999999998</v>
      </c>
      <c r="H26" s="383">
        <f t="shared" si="5"/>
        <v>45.400000000000006</v>
      </c>
      <c r="I26" s="377">
        <f t="shared" si="4"/>
        <v>227</v>
      </c>
      <c r="J26" s="265"/>
      <c r="K26" s="265"/>
      <c r="L26" s="265"/>
      <c r="M26" s="265"/>
      <c r="N26" s="265"/>
      <c r="O26" s="265"/>
      <c r="P26" s="265"/>
      <c r="Q26" s="265"/>
      <c r="R26" s="265"/>
      <c r="S26" s="265"/>
      <c r="T26" s="265"/>
      <c r="U26" s="265"/>
      <c r="V26" s="265"/>
      <c r="W26" s="265"/>
      <c r="X26" s="265"/>
      <c r="Y26" s="265">
        <v>227</v>
      </c>
      <c r="AA26" s="265"/>
      <c r="AB26" s="265"/>
      <c r="AC26" s="265"/>
      <c r="AD26" s="265"/>
      <c r="AE26" s="265"/>
      <c r="AF26" s="388"/>
      <c r="AG26" s="265"/>
      <c r="AH26" s="265"/>
      <c r="AI26" s="265"/>
      <c r="AJ26" s="174"/>
      <c r="AK26" s="174"/>
      <c r="AL26" s="174"/>
      <c r="AM26" s="174"/>
      <c r="AN26" s="174"/>
      <c r="AO26" s="174"/>
      <c r="AP26" s="174"/>
    </row>
    <row r="27" spans="1:42" s="172" customFormat="1" ht="24" customHeight="1" x14ac:dyDescent="0.3">
      <c r="A27" s="392">
        <v>44361</v>
      </c>
      <c r="B27" s="391">
        <v>19</v>
      </c>
      <c r="C27" s="133" t="s">
        <v>362</v>
      </c>
      <c r="D27" s="389" t="s">
        <v>74</v>
      </c>
      <c r="E27" s="265" t="s">
        <v>376</v>
      </c>
      <c r="F27" s="265"/>
      <c r="G27" s="292">
        <f t="shared" si="7"/>
        <v>136.19999999999999</v>
      </c>
      <c r="H27" s="383">
        <f t="shared" si="5"/>
        <v>22.700000000000003</v>
      </c>
      <c r="I27" s="377">
        <f t="shared" si="4"/>
        <v>113.5</v>
      </c>
      <c r="J27" s="265"/>
      <c r="K27" s="265"/>
      <c r="L27" s="265"/>
      <c r="M27" s="265"/>
      <c r="N27" s="265"/>
      <c r="O27" s="265"/>
      <c r="P27" s="265"/>
      <c r="Q27" s="265"/>
      <c r="R27" s="265"/>
      <c r="S27" s="265"/>
      <c r="T27" s="265"/>
      <c r="U27" s="265"/>
      <c r="V27" s="265"/>
      <c r="W27" s="265"/>
      <c r="X27" s="265"/>
      <c r="Y27" s="265">
        <v>113.5</v>
      </c>
      <c r="AA27" s="265"/>
      <c r="AB27" s="265"/>
      <c r="AC27" s="265"/>
      <c r="AD27" s="265"/>
      <c r="AE27" s="265"/>
      <c r="AF27" s="388"/>
      <c r="AG27" s="265"/>
      <c r="AH27" s="265"/>
      <c r="AI27" s="265"/>
      <c r="AJ27" s="174"/>
      <c r="AK27" s="174"/>
      <c r="AL27" s="174"/>
      <c r="AM27" s="174"/>
      <c r="AN27" s="174"/>
      <c r="AO27" s="174"/>
      <c r="AP27" s="174"/>
    </row>
    <row r="28" spans="1:42" s="172" customFormat="1" ht="24" customHeight="1" x14ac:dyDescent="0.3">
      <c r="A28" s="392">
        <v>44361</v>
      </c>
      <c r="B28" s="391">
        <v>20</v>
      </c>
      <c r="C28" s="133" t="s">
        <v>363</v>
      </c>
      <c r="D28" s="389" t="s">
        <v>326</v>
      </c>
      <c r="E28" s="265" t="s">
        <v>344</v>
      </c>
      <c r="F28" s="265"/>
      <c r="G28" s="292">
        <f t="shared" si="7"/>
        <v>500</v>
      </c>
      <c r="H28" s="383"/>
      <c r="I28" s="377">
        <f t="shared" si="4"/>
        <v>500</v>
      </c>
      <c r="J28" s="265"/>
      <c r="K28" s="265"/>
      <c r="L28" s="265"/>
      <c r="M28" s="265"/>
      <c r="N28" s="265"/>
      <c r="O28" s="265"/>
      <c r="P28" s="265"/>
      <c r="Q28" s="265"/>
      <c r="R28" s="265"/>
      <c r="S28" s="265"/>
      <c r="T28" s="265"/>
      <c r="U28" s="265"/>
      <c r="V28" s="265"/>
      <c r="W28" s="265"/>
      <c r="X28" s="265"/>
      <c r="Y28" s="265"/>
      <c r="Z28" s="265"/>
      <c r="AA28" s="265">
        <v>500</v>
      </c>
      <c r="AB28" s="265"/>
      <c r="AC28" s="265"/>
      <c r="AD28" s="265"/>
      <c r="AE28" s="265"/>
      <c r="AF28" s="388"/>
      <c r="AG28" s="265"/>
      <c r="AH28" s="265"/>
      <c r="AI28" s="265"/>
      <c r="AJ28" s="174"/>
      <c r="AK28" s="174"/>
      <c r="AL28" s="174"/>
      <c r="AM28" s="174"/>
      <c r="AN28" s="174"/>
      <c r="AO28" s="174"/>
      <c r="AP28" s="174"/>
    </row>
    <row r="29" spans="1:42" s="172" customFormat="1" ht="24" customHeight="1" x14ac:dyDescent="0.3">
      <c r="A29" s="392">
        <v>44361</v>
      </c>
      <c r="B29" s="391">
        <v>21</v>
      </c>
      <c r="C29" s="133" t="s">
        <v>364</v>
      </c>
      <c r="D29" s="389" t="s">
        <v>327</v>
      </c>
      <c r="E29" s="265" t="s">
        <v>345</v>
      </c>
      <c r="F29" s="265"/>
      <c r="G29" s="292">
        <v>95.96</v>
      </c>
      <c r="H29" s="383">
        <v>19.190000000000001</v>
      </c>
      <c r="I29" s="377">
        <f t="shared" si="4"/>
        <v>76.77</v>
      </c>
      <c r="J29" s="265"/>
      <c r="K29" s="265"/>
      <c r="L29" s="265"/>
      <c r="M29" s="265"/>
      <c r="N29" s="265"/>
      <c r="O29" s="265"/>
      <c r="P29" s="265"/>
      <c r="Q29" s="265"/>
      <c r="R29" s="265"/>
      <c r="S29" s="265"/>
      <c r="T29" s="265"/>
      <c r="U29" s="265"/>
      <c r="V29" s="265"/>
      <c r="W29" s="265"/>
      <c r="X29" s="265"/>
      <c r="Y29" s="265"/>
      <c r="Z29" s="265"/>
      <c r="AA29" s="265"/>
      <c r="AB29" s="265"/>
      <c r="AC29" s="265">
        <v>76.77</v>
      </c>
      <c r="AD29" s="265"/>
      <c r="AE29" s="265"/>
      <c r="AF29" s="388"/>
      <c r="AG29" s="265"/>
      <c r="AH29" s="265"/>
      <c r="AI29" s="265"/>
      <c r="AJ29" s="174"/>
      <c r="AK29" s="174"/>
      <c r="AL29" s="174"/>
      <c r="AM29" s="174"/>
      <c r="AN29" s="174"/>
      <c r="AO29" s="174"/>
      <c r="AP29" s="174"/>
    </row>
    <row r="30" spans="1:42" s="172" customFormat="1" ht="24" customHeight="1" x14ac:dyDescent="0.3">
      <c r="A30" s="392">
        <v>44361</v>
      </c>
      <c r="B30" s="391">
        <v>22</v>
      </c>
      <c r="C30" s="133" t="s">
        <v>365</v>
      </c>
      <c r="D30" s="389" t="s">
        <v>346</v>
      </c>
      <c r="E30" s="265" t="s">
        <v>347</v>
      </c>
      <c r="F30" s="265"/>
      <c r="G30" s="292">
        <f t="shared" si="7"/>
        <v>575</v>
      </c>
      <c r="H30" s="383"/>
      <c r="I30" s="377">
        <f t="shared" si="4"/>
        <v>575</v>
      </c>
      <c r="J30" s="265"/>
      <c r="K30" s="265"/>
      <c r="L30" s="265"/>
      <c r="M30" s="265"/>
      <c r="N30" s="265"/>
      <c r="O30" s="265"/>
      <c r="P30" s="265"/>
      <c r="Q30" s="265"/>
      <c r="R30" s="265"/>
      <c r="S30" s="265"/>
      <c r="T30" s="265"/>
      <c r="U30" s="387"/>
      <c r="V30" s="387"/>
      <c r="W30" s="394"/>
      <c r="X30" s="265"/>
      <c r="Y30" s="394"/>
      <c r="Z30" s="265">
        <v>575</v>
      </c>
      <c r="AA30" s="265"/>
      <c r="AB30" s="265"/>
      <c r="AC30" s="394"/>
      <c r="AD30" s="387"/>
      <c r="AE30" s="265"/>
      <c r="AF30" s="388"/>
      <c r="AG30" s="265"/>
      <c r="AH30" s="265"/>
      <c r="AI30" s="265"/>
      <c r="AJ30" s="174"/>
      <c r="AK30" s="174"/>
      <c r="AL30" s="174"/>
      <c r="AM30" s="174"/>
      <c r="AN30" s="174"/>
      <c r="AO30" s="174"/>
      <c r="AP30" s="174"/>
    </row>
    <row r="31" spans="1:42" s="172" customFormat="1" ht="24" customHeight="1" x14ac:dyDescent="0.3">
      <c r="A31" s="392">
        <v>44361</v>
      </c>
      <c r="B31" s="391">
        <v>23</v>
      </c>
      <c r="C31" s="133" t="s">
        <v>366</v>
      </c>
      <c r="D31" s="389" t="s">
        <v>348</v>
      </c>
      <c r="E31" s="265" t="s">
        <v>349</v>
      </c>
      <c r="F31" s="265"/>
      <c r="G31" s="292">
        <f t="shared" si="7"/>
        <v>14.95</v>
      </c>
      <c r="H31" s="383"/>
      <c r="I31" s="377">
        <f t="shared" si="4"/>
        <v>14.95</v>
      </c>
      <c r="J31" s="265"/>
      <c r="K31" s="265"/>
      <c r="L31" s="265"/>
      <c r="M31" s="265"/>
      <c r="N31" s="265"/>
      <c r="O31" s="265"/>
      <c r="P31" s="265"/>
      <c r="Q31" s="265"/>
      <c r="R31" s="265"/>
      <c r="S31" s="265"/>
      <c r="T31" s="265"/>
      <c r="U31" s="265"/>
      <c r="V31" s="265"/>
      <c r="W31" s="265"/>
      <c r="X31" s="265"/>
      <c r="Y31" s="265"/>
      <c r="Z31" s="265">
        <v>14.95</v>
      </c>
      <c r="AA31" s="387"/>
      <c r="AB31" s="265"/>
      <c r="AC31" s="265"/>
      <c r="AD31" s="265"/>
      <c r="AE31" s="265"/>
      <c r="AF31" s="388"/>
      <c r="AG31" s="265"/>
      <c r="AH31" s="265"/>
      <c r="AI31" s="265"/>
      <c r="AJ31" s="174"/>
      <c r="AK31" s="174"/>
      <c r="AL31" s="174"/>
      <c r="AM31" s="174"/>
      <c r="AN31" s="174"/>
      <c r="AO31" s="174"/>
      <c r="AP31" s="174"/>
    </row>
    <row r="32" spans="1:42" s="172" customFormat="1" ht="24" customHeight="1" x14ac:dyDescent="0.3">
      <c r="A32" s="392">
        <v>44361</v>
      </c>
      <c r="B32" s="391">
        <v>24</v>
      </c>
      <c r="C32" s="133" t="s">
        <v>367</v>
      </c>
      <c r="D32" s="389" t="s">
        <v>350</v>
      </c>
      <c r="E32" s="265" t="s">
        <v>351</v>
      </c>
      <c r="F32" s="265"/>
      <c r="G32" s="292">
        <f t="shared" si="7"/>
        <v>240</v>
      </c>
      <c r="H32" s="383">
        <f t="shared" si="5"/>
        <v>40</v>
      </c>
      <c r="I32" s="377">
        <f t="shared" si="4"/>
        <v>200</v>
      </c>
      <c r="J32" s="265"/>
      <c r="K32" s="265"/>
      <c r="L32" s="265"/>
      <c r="M32" s="265"/>
      <c r="N32" s="265"/>
      <c r="O32" s="265"/>
      <c r="P32" s="265">
        <v>200</v>
      </c>
      <c r="Q32" s="265"/>
      <c r="R32" s="265"/>
      <c r="S32" s="265"/>
      <c r="T32" s="265"/>
      <c r="U32" s="265"/>
      <c r="V32" s="265"/>
      <c r="W32" s="265"/>
      <c r="X32" s="265"/>
      <c r="Y32" s="265"/>
      <c r="Z32" s="265"/>
      <c r="AA32" s="387"/>
      <c r="AB32" s="265"/>
      <c r="AC32" s="265"/>
      <c r="AD32" s="265"/>
      <c r="AE32" s="265"/>
      <c r="AF32" s="388"/>
      <c r="AG32" s="265"/>
      <c r="AH32" s="265"/>
      <c r="AI32" s="265"/>
      <c r="AJ32" s="174"/>
      <c r="AK32" s="174"/>
      <c r="AL32" s="174"/>
      <c r="AM32" s="174"/>
      <c r="AN32" s="174"/>
      <c r="AO32" s="174"/>
      <c r="AP32" s="174"/>
    </row>
    <row r="33" spans="1:42" s="172" customFormat="1" ht="24" customHeight="1" x14ac:dyDescent="0.3">
      <c r="A33" s="392">
        <v>44361</v>
      </c>
      <c r="B33" s="391">
        <v>25</v>
      </c>
      <c r="C33" s="133" t="s">
        <v>368</v>
      </c>
      <c r="D33" s="389" t="s">
        <v>69</v>
      </c>
      <c r="E33" s="265" t="s">
        <v>352</v>
      </c>
      <c r="F33" s="265"/>
      <c r="G33" s="292">
        <f t="shared" si="7"/>
        <v>108.31</v>
      </c>
      <c r="H33" s="396">
        <v>18.059999999999999</v>
      </c>
      <c r="I33" s="377">
        <f t="shared" si="4"/>
        <v>90.25</v>
      </c>
      <c r="J33" s="265"/>
      <c r="K33" s="265"/>
      <c r="L33" s="265"/>
      <c r="M33" s="265"/>
      <c r="N33" s="265"/>
      <c r="O33" s="265"/>
      <c r="P33" s="265"/>
      <c r="Q33" s="265"/>
      <c r="R33" s="265"/>
      <c r="S33" s="265"/>
      <c r="T33" s="265"/>
      <c r="U33" s="265"/>
      <c r="V33" s="265"/>
      <c r="W33" s="265"/>
      <c r="X33" s="265"/>
      <c r="Y33" s="265"/>
      <c r="Z33" s="265">
        <v>90.25</v>
      </c>
      <c r="AA33" s="265"/>
      <c r="AB33" s="265"/>
      <c r="AC33" s="265"/>
      <c r="AD33" s="265"/>
      <c r="AE33" s="265"/>
      <c r="AF33" s="388"/>
      <c r="AG33" s="265"/>
      <c r="AH33" s="265"/>
      <c r="AI33" s="265"/>
      <c r="AJ33" s="174"/>
      <c r="AK33" s="174"/>
      <c r="AL33" s="174"/>
      <c r="AM33" s="174"/>
      <c r="AN33" s="174"/>
      <c r="AO33" s="174"/>
      <c r="AP33" s="174"/>
    </row>
    <row r="34" spans="1:42" s="172" customFormat="1" ht="24" customHeight="1" x14ac:dyDescent="0.3">
      <c r="A34" s="392" t="s">
        <v>353</v>
      </c>
      <c r="B34" s="391">
        <v>26</v>
      </c>
      <c r="C34" s="133" t="s">
        <v>369</v>
      </c>
      <c r="D34" s="389" t="s">
        <v>327</v>
      </c>
      <c r="E34" s="265" t="s">
        <v>357</v>
      </c>
      <c r="F34" s="265"/>
      <c r="G34" s="292">
        <f t="shared" si="7"/>
        <v>23.970000000000002</v>
      </c>
      <c r="H34" s="396">
        <v>4.8</v>
      </c>
      <c r="I34" s="377">
        <f t="shared" si="4"/>
        <v>19.170000000000002</v>
      </c>
      <c r="J34" s="265"/>
      <c r="K34" s="265"/>
      <c r="L34" s="265"/>
      <c r="M34" s="265"/>
      <c r="N34" s="265"/>
      <c r="O34" s="265"/>
      <c r="P34" s="265"/>
      <c r="Q34" s="265"/>
      <c r="R34" s="265"/>
      <c r="S34" s="265"/>
      <c r="T34" s="265"/>
      <c r="U34" s="265"/>
      <c r="V34" s="265"/>
      <c r="W34" s="265"/>
      <c r="X34" s="265"/>
      <c r="Y34" s="265"/>
      <c r="Z34" s="265"/>
      <c r="AA34" s="265"/>
      <c r="AB34" s="265"/>
      <c r="AC34" s="265">
        <v>19.170000000000002</v>
      </c>
      <c r="AD34" s="265"/>
      <c r="AE34" s="265"/>
      <c r="AF34" s="388"/>
      <c r="AG34" s="265"/>
      <c r="AH34" s="265"/>
      <c r="AI34" s="265"/>
      <c r="AJ34" s="174"/>
      <c r="AK34" s="174"/>
      <c r="AL34" s="174"/>
      <c r="AM34" s="174"/>
      <c r="AN34" s="174"/>
      <c r="AO34" s="174"/>
      <c r="AP34" s="174"/>
    </row>
    <row r="35" spans="1:42" s="172" customFormat="1" ht="24" customHeight="1" x14ac:dyDescent="0.3">
      <c r="A35" s="392">
        <v>44377</v>
      </c>
      <c r="B35" s="391">
        <v>27</v>
      </c>
      <c r="C35" s="133" t="s">
        <v>370</v>
      </c>
      <c r="D35" s="389" t="s">
        <v>130</v>
      </c>
      <c r="E35" s="265" t="s">
        <v>354</v>
      </c>
      <c r="F35" s="265"/>
      <c r="G35" s="292">
        <f t="shared" si="7"/>
        <v>606.66999999999996</v>
      </c>
      <c r="H35" s="396"/>
      <c r="I35" s="377">
        <f t="shared" si="4"/>
        <v>606.66999999999996</v>
      </c>
      <c r="J35" s="265">
        <v>606.66999999999996</v>
      </c>
      <c r="K35" s="265"/>
      <c r="L35" s="265"/>
      <c r="M35" s="265"/>
      <c r="N35" s="265"/>
      <c r="O35" s="265"/>
      <c r="P35" s="265"/>
      <c r="Q35" s="265"/>
      <c r="R35" s="265"/>
      <c r="S35" s="265"/>
      <c r="T35" s="265"/>
      <c r="U35" s="265"/>
      <c r="V35" s="265"/>
      <c r="W35" s="265"/>
      <c r="X35" s="265"/>
      <c r="Y35" s="265"/>
      <c r="Z35" s="265"/>
      <c r="AA35" s="265"/>
      <c r="AB35" s="265"/>
      <c r="AC35" s="265"/>
      <c r="AD35" s="387"/>
      <c r="AE35" s="265"/>
      <c r="AF35" s="388"/>
      <c r="AG35" s="265"/>
      <c r="AH35" s="265"/>
      <c r="AI35" s="265"/>
      <c r="AJ35" s="174"/>
      <c r="AK35" s="174"/>
      <c r="AL35" s="174"/>
      <c r="AM35" s="174"/>
      <c r="AN35" s="174"/>
      <c r="AO35" s="174"/>
      <c r="AP35" s="174"/>
    </row>
    <row r="36" spans="1:42" s="172" customFormat="1" ht="24" customHeight="1" x14ac:dyDescent="0.3">
      <c r="A36" s="392">
        <v>44377</v>
      </c>
      <c r="B36" s="391">
        <v>28</v>
      </c>
      <c r="C36" s="393"/>
      <c r="D36" s="395" t="s">
        <v>374</v>
      </c>
      <c r="E36" s="265" t="s">
        <v>314</v>
      </c>
      <c r="F36" s="417"/>
      <c r="G36" s="292">
        <f t="shared" si="7"/>
        <v>580.79999999999995</v>
      </c>
      <c r="H36" s="396">
        <f t="shared" ref="H36" si="8">I36*0.2</f>
        <v>96.800000000000011</v>
      </c>
      <c r="I36" s="377">
        <f t="shared" si="4"/>
        <v>484</v>
      </c>
      <c r="J36" s="265"/>
      <c r="K36" s="265"/>
      <c r="L36" s="265"/>
      <c r="M36" s="265"/>
      <c r="N36" s="265"/>
      <c r="O36" s="265"/>
      <c r="P36" s="265"/>
      <c r="Q36" s="265"/>
      <c r="R36" s="265"/>
      <c r="S36" s="265"/>
      <c r="T36" s="265"/>
      <c r="U36" s="265"/>
      <c r="V36" s="265"/>
      <c r="W36" s="265"/>
      <c r="X36" s="265"/>
      <c r="Y36" s="265"/>
      <c r="Z36" s="265">
        <v>184</v>
      </c>
      <c r="AA36" s="265"/>
      <c r="AB36" s="265"/>
      <c r="AC36" s="265">
        <v>80</v>
      </c>
      <c r="AD36" s="265"/>
      <c r="AE36" s="265">
        <v>220</v>
      </c>
      <c r="AF36" s="388"/>
      <c r="AG36" s="265"/>
      <c r="AH36" s="265"/>
      <c r="AI36" s="265"/>
      <c r="AJ36" s="175"/>
      <c r="AK36" s="175"/>
      <c r="AL36" s="175"/>
      <c r="AM36" s="175"/>
      <c r="AN36" s="175"/>
      <c r="AO36" s="175"/>
      <c r="AP36" s="175"/>
    </row>
    <row r="37" spans="1:42" s="172" customFormat="1" ht="24" customHeight="1" x14ac:dyDescent="0.3">
      <c r="A37" s="392">
        <v>44377</v>
      </c>
      <c r="B37" s="391">
        <v>29</v>
      </c>
      <c r="C37" s="133"/>
      <c r="D37" s="265" t="s">
        <v>372</v>
      </c>
      <c r="E37" s="265" t="s">
        <v>373</v>
      </c>
      <c r="F37" s="341"/>
      <c r="G37" s="292">
        <f t="shared" si="7"/>
        <v>90</v>
      </c>
      <c r="H37" s="396"/>
      <c r="I37" s="377">
        <f t="shared" si="4"/>
        <v>90</v>
      </c>
      <c r="J37" s="265"/>
      <c r="K37" s="265"/>
      <c r="L37" s="265"/>
      <c r="M37" s="265"/>
      <c r="N37" s="265">
        <v>90</v>
      </c>
      <c r="O37" s="265"/>
      <c r="P37" s="265"/>
      <c r="Q37" s="265"/>
      <c r="R37" s="265"/>
      <c r="S37" s="265"/>
      <c r="T37" s="265"/>
      <c r="U37" s="265"/>
      <c r="V37" s="265"/>
      <c r="W37" s="265"/>
      <c r="X37" s="265"/>
      <c r="Y37" s="265"/>
      <c r="Z37" s="265"/>
      <c r="AA37" s="265"/>
      <c r="AB37" s="265"/>
      <c r="AC37" s="265"/>
      <c r="AD37" s="265"/>
      <c r="AE37" s="265"/>
      <c r="AF37" s="388"/>
      <c r="AG37" s="265"/>
      <c r="AH37" s="265"/>
      <c r="AI37" s="265"/>
      <c r="AJ37" s="175"/>
      <c r="AK37" s="175"/>
      <c r="AL37" s="175"/>
      <c r="AM37" s="175"/>
      <c r="AN37" s="175"/>
      <c r="AO37" s="175"/>
      <c r="AP37" s="175"/>
    </row>
    <row r="38" spans="1:42" s="172" customFormat="1" ht="24" customHeight="1" x14ac:dyDescent="0.3">
      <c r="A38" s="392">
        <v>44377</v>
      </c>
      <c r="B38" s="391">
        <v>30</v>
      </c>
      <c r="C38" s="133" t="s">
        <v>371</v>
      </c>
      <c r="D38" s="389" t="s">
        <v>74</v>
      </c>
      <c r="E38" s="265" t="s">
        <v>375</v>
      </c>
      <c r="F38" s="341"/>
      <c r="G38" s="292">
        <f t="shared" si="7"/>
        <v>136.19999999999999</v>
      </c>
      <c r="H38" s="396">
        <f>I38*0.2</f>
        <v>22.700000000000003</v>
      </c>
      <c r="I38" s="377">
        <f t="shared" si="4"/>
        <v>113.5</v>
      </c>
      <c r="J38" s="265"/>
      <c r="K38" s="265"/>
      <c r="L38" s="265"/>
      <c r="M38" s="265"/>
      <c r="N38" s="265"/>
      <c r="O38" s="265"/>
      <c r="P38" s="265"/>
      <c r="Q38" s="265"/>
      <c r="R38" s="265"/>
      <c r="S38" s="265"/>
      <c r="T38" s="265"/>
      <c r="U38" s="265"/>
      <c r="V38" s="265"/>
      <c r="W38" s="265"/>
      <c r="X38" s="265"/>
      <c r="Y38" s="265">
        <v>113.5</v>
      </c>
      <c r="AA38" s="265"/>
      <c r="AB38" s="265"/>
      <c r="AC38" s="265"/>
      <c r="AD38" s="265"/>
      <c r="AE38" s="265"/>
      <c r="AF38" s="388"/>
      <c r="AG38" s="265"/>
      <c r="AH38" s="265"/>
      <c r="AI38" s="265"/>
      <c r="AJ38" s="175"/>
      <c r="AK38" s="175"/>
      <c r="AL38" s="175"/>
      <c r="AM38" s="175"/>
      <c r="AN38" s="175"/>
      <c r="AO38" s="175"/>
      <c r="AP38" s="175"/>
    </row>
    <row r="39" spans="1:42" s="416" customFormat="1" ht="24" customHeight="1" x14ac:dyDescent="0.3">
      <c r="A39" s="256" t="s">
        <v>383</v>
      </c>
      <c r="B39" s="412"/>
      <c r="C39" s="130"/>
      <c r="D39" s="413"/>
      <c r="E39" s="203"/>
      <c r="F39" s="261"/>
      <c r="G39" s="262">
        <f t="shared" ref="G39:AI39" si="9">SUM(G9:G38)</f>
        <v>9598.2340000000004</v>
      </c>
      <c r="H39" s="254">
        <f t="shared" si="9"/>
        <v>706.37599999999998</v>
      </c>
      <c r="I39" s="414">
        <f t="shared" si="9"/>
        <v>8891.86</v>
      </c>
      <c r="J39" s="414">
        <f t="shared" si="9"/>
        <v>1820.0099999999998</v>
      </c>
      <c r="K39" s="414">
        <f t="shared" si="9"/>
        <v>0</v>
      </c>
      <c r="L39" s="414">
        <f t="shared" si="9"/>
        <v>0</v>
      </c>
      <c r="M39" s="414">
        <f t="shared" si="9"/>
        <v>0</v>
      </c>
      <c r="N39" s="414">
        <f t="shared" si="9"/>
        <v>90</v>
      </c>
      <c r="O39" s="414">
        <f t="shared" si="9"/>
        <v>1242.43</v>
      </c>
      <c r="P39" s="414">
        <f t="shared" si="9"/>
        <v>200</v>
      </c>
      <c r="Q39" s="414">
        <f t="shared" si="9"/>
        <v>120</v>
      </c>
      <c r="R39" s="414">
        <f t="shared" si="9"/>
        <v>0</v>
      </c>
      <c r="S39" s="414">
        <f t="shared" si="9"/>
        <v>398.18</v>
      </c>
      <c r="T39" s="414">
        <f t="shared" si="9"/>
        <v>0</v>
      </c>
      <c r="U39" s="414">
        <f t="shared" si="9"/>
        <v>0</v>
      </c>
      <c r="V39" s="414">
        <f t="shared" si="9"/>
        <v>0</v>
      </c>
      <c r="W39" s="414">
        <f t="shared" si="9"/>
        <v>0</v>
      </c>
      <c r="X39" s="414">
        <f t="shared" si="9"/>
        <v>0</v>
      </c>
      <c r="Y39" s="414">
        <f t="shared" si="9"/>
        <v>454</v>
      </c>
      <c r="Z39" s="414">
        <f t="shared" si="9"/>
        <v>1641.52</v>
      </c>
      <c r="AA39" s="414">
        <f t="shared" si="9"/>
        <v>800</v>
      </c>
      <c r="AB39" s="414">
        <f t="shared" si="9"/>
        <v>0</v>
      </c>
      <c r="AC39" s="414">
        <f t="shared" si="9"/>
        <v>1110.72</v>
      </c>
      <c r="AD39" s="414">
        <f t="shared" si="9"/>
        <v>0</v>
      </c>
      <c r="AE39" s="414">
        <f t="shared" si="9"/>
        <v>1015</v>
      </c>
      <c r="AF39" s="414">
        <f t="shared" si="9"/>
        <v>0</v>
      </c>
      <c r="AG39" s="414">
        <f t="shared" si="9"/>
        <v>0</v>
      </c>
      <c r="AH39" s="414">
        <f t="shared" si="9"/>
        <v>0</v>
      </c>
      <c r="AI39" s="414">
        <f t="shared" si="9"/>
        <v>0</v>
      </c>
      <c r="AJ39" s="415"/>
      <c r="AK39" s="415"/>
      <c r="AL39" s="415"/>
      <c r="AM39" s="415"/>
      <c r="AN39" s="415"/>
      <c r="AO39" s="415"/>
      <c r="AP39" s="415"/>
    </row>
    <row r="40" spans="1:42" s="172" customFormat="1" ht="24" customHeight="1" x14ac:dyDescent="0.3">
      <c r="A40" s="392"/>
      <c r="B40" s="391">
        <v>31</v>
      </c>
      <c r="C40" s="133"/>
      <c r="D40" s="265" t="s">
        <v>130</v>
      </c>
      <c r="E40" s="265" t="s">
        <v>382</v>
      </c>
      <c r="F40" s="341"/>
      <c r="G40" s="292"/>
      <c r="H40" s="396"/>
      <c r="I40" s="377">
        <f t="shared" si="4"/>
        <v>0</v>
      </c>
      <c r="J40" s="265"/>
      <c r="K40" s="265"/>
      <c r="L40" s="265"/>
      <c r="M40" s="265"/>
      <c r="N40" s="265"/>
      <c r="O40" s="265"/>
      <c r="P40" s="265"/>
      <c r="Q40" s="265"/>
      <c r="R40" s="265"/>
      <c r="S40" s="265"/>
      <c r="T40" s="265"/>
      <c r="U40" s="265"/>
      <c r="V40" s="265"/>
      <c r="W40" s="265"/>
      <c r="X40" s="265"/>
      <c r="Y40" s="265"/>
      <c r="Z40" s="265"/>
      <c r="AA40" s="265"/>
      <c r="AB40" s="265"/>
      <c r="AC40" s="265"/>
      <c r="AD40" s="265"/>
      <c r="AE40" s="265"/>
      <c r="AF40" s="388"/>
      <c r="AG40" s="265"/>
      <c r="AH40" s="265"/>
      <c r="AI40" s="265"/>
      <c r="AJ40" s="175"/>
      <c r="AK40" s="175"/>
      <c r="AL40" s="175"/>
      <c r="AM40" s="175"/>
      <c r="AN40" s="175"/>
      <c r="AO40" s="175"/>
      <c r="AP40" s="175"/>
    </row>
    <row r="41" spans="1:42" s="172" customFormat="1" ht="24" customHeight="1" x14ac:dyDescent="0.3">
      <c r="A41" s="392"/>
      <c r="B41" s="392"/>
      <c r="C41" s="133"/>
      <c r="D41" s="265" t="s">
        <v>130</v>
      </c>
      <c r="E41" s="265" t="s">
        <v>392</v>
      </c>
      <c r="F41" s="341"/>
      <c r="G41" s="292"/>
      <c r="H41" s="396"/>
      <c r="I41" s="377">
        <f t="shared" si="4"/>
        <v>0</v>
      </c>
      <c r="J41" s="265"/>
      <c r="K41" s="265"/>
      <c r="L41" s="265"/>
      <c r="M41" s="265"/>
      <c r="N41" s="265"/>
      <c r="O41" s="265"/>
      <c r="P41" s="265"/>
      <c r="Q41" s="265"/>
      <c r="R41" s="265"/>
      <c r="S41" s="265"/>
      <c r="T41" s="265"/>
      <c r="U41" s="265"/>
      <c r="V41" s="265"/>
      <c r="W41" s="265"/>
      <c r="X41" s="265"/>
      <c r="Y41" s="265"/>
      <c r="Z41" s="265"/>
      <c r="AA41" s="265"/>
      <c r="AB41" s="265"/>
      <c r="AC41" s="265"/>
      <c r="AD41" s="265"/>
      <c r="AE41" s="265"/>
      <c r="AF41" s="388"/>
      <c r="AG41" s="265"/>
      <c r="AH41" s="265"/>
      <c r="AI41" s="265"/>
      <c r="AJ41" s="175"/>
      <c r="AK41" s="175"/>
      <c r="AL41" s="175"/>
      <c r="AM41" s="175"/>
      <c r="AN41" s="175"/>
      <c r="AO41" s="175"/>
      <c r="AP41" s="175"/>
    </row>
    <row r="42" spans="1:42" s="172" customFormat="1" ht="24" customHeight="1" x14ac:dyDescent="0.3">
      <c r="A42" s="392"/>
      <c r="B42" s="392"/>
      <c r="C42" s="133"/>
      <c r="D42" s="265" t="s">
        <v>393</v>
      </c>
      <c r="E42" s="265" t="s">
        <v>394</v>
      </c>
      <c r="F42" s="341"/>
      <c r="G42" s="292"/>
      <c r="H42" s="396"/>
      <c r="I42" s="377">
        <f t="shared" si="4"/>
        <v>0</v>
      </c>
      <c r="J42" s="265"/>
      <c r="K42" s="265"/>
      <c r="L42" s="265"/>
      <c r="M42" s="265"/>
      <c r="N42" s="265"/>
      <c r="O42" s="265"/>
      <c r="P42" s="265"/>
      <c r="Q42" s="265"/>
      <c r="R42" s="265"/>
      <c r="S42" s="265"/>
      <c r="T42" s="265"/>
      <c r="U42" s="265"/>
      <c r="V42" s="265"/>
      <c r="W42" s="265"/>
      <c r="X42" s="265"/>
      <c r="Y42" s="265"/>
      <c r="Z42" s="265"/>
      <c r="AA42" s="265"/>
      <c r="AB42" s="265"/>
      <c r="AC42" s="265"/>
      <c r="AD42" s="265"/>
      <c r="AE42" s="265"/>
      <c r="AF42" s="388"/>
      <c r="AG42" s="265"/>
      <c r="AH42" s="265"/>
      <c r="AI42" s="265"/>
      <c r="AJ42" s="175"/>
      <c r="AK42" s="175"/>
      <c r="AL42" s="175"/>
      <c r="AM42" s="175"/>
      <c r="AN42" s="175"/>
      <c r="AO42" s="175"/>
      <c r="AP42" s="175"/>
    </row>
    <row r="43" spans="1:42" s="172" customFormat="1" ht="24" customHeight="1" x14ac:dyDescent="0.3">
      <c r="A43" s="392"/>
      <c r="B43" s="392"/>
      <c r="C43" s="133"/>
      <c r="D43" s="265"/>
      <c r="E43" s="265"/>
      <c r="F43" s="341"/>
      <c r="G43" s="292"/>
      <c r="H43" s="396"/>
      <c r="I43" s="377">
        <f t="shared" si="4"/>
        <v>0</v>
      </c>
      <c r="J43" s="265"/>
      <c r="K43" s="265"/>
      <c r="L43" s="265"/>
      <c r="M43" s="265"/>
      <c r="N43" s="265"/>
      <c r="O43" s="265"/>
      <c r="P43" s="265"/>
      <c r="Q43" s="265"/>
      <c r="R43" s="265"/>
      <c r="S43" s="265"/>
      <c r="T43" s="265"/>
      <c r="U43" s="265"/>
      <c r="V43" s="265"/>
      <c r="W43" s="265"/>
      <c r="X43" s="265"/>
      <c r="Y43" s="265"/>
      <c r="Z43" s="265"/>
      <c r="AA43" s="265"/>
      <c r="AB43" s="265"/>
      <c r="AC43" s="265"/>
      <c r="AD43" s="265"/>
      <c r="AE43" s="265"/>
      <c r="AF43" s="388"/>
      <c r="AG43" s="265"/>
      <c r="AH43" s="265"/>
      <c r="AI43" s="265"/>
      <c r="AJ43" s="175"/>
      <c r="AK43" s="175"/>
      <c r="AL43" s="175"/>
      <c r="AM43" s="175"/>
      <c r="AN43" s="175"/>
      <c r="AO43" s="175"/>
      <c r="AP43" s="175"/>
    </row>
    <row r="44" spans="1:42" s="172" customFormat="1" ht="24" customHeight="1" x14ac:dyDescent="0.3">
      <c r="A44" s="392"/>
      <c r="B44" s="392"/>
      <c r="C44" s="133"/>
      <c r="D44" s="265"/>
      <c r="E44" s="265"/>
      <c r="F44" s="341"/>
      <c r="G44" s="292"/>
      <c r="H44" s="396"/>
      <c r="I44" s="377">
        <f t="shared" si="4"/>
        <v>0</v>
      </c>
      <c r="J44" s="265"/>
      <c r="K44" s="265"/>
      <c r="L44" s="265"/>
      <c r="M44" s="265"/>
      <c r="N44" s="265"/>
      <c r="O44" s="265"/>
      <c r="P44" s="265"/>
      <c r="Q44" s="265"/>
      <c r="R44" s="265"/>
      <c r="S44" s="265"/>
      <c r="T44" s="265"/>
      <c r="U44" s="265"/>
      <c r="V44" s="265"/>
      <c r="W44" s="265"/>
      <c r="X44" s="265"/>
      <c r="Y44" s="265"/>
      <c r="Z44" s="265"/>
      <c r="AA44" s="265"/>
      <c r="AB44" s="265"/>
      <c r="AC44" s="265"/>
      <c r="AD44" s="265"/>
      <c r="AE44" s="265"/>
      <c r="AF44" s="388"/>
      <c r="AG44" s="265"/>
      <c r="AH44" s="265"/>
      <c r="AI44" s="265"/>
      <c r="AJ44" s="175"/>
      <c r="AK44" s="175"/>
      <c r="AL44" s="175"/>
      <c r="AM44" s="175"/>
      <c r="AN44" s="175"/>
      <c r="AO44" s="175"/>
      <c r="AP44" s="175"/>
    </row>
    <row r="45" spans="1:42" s="172" customFormat="1" ht="24" customHeight="1" x14ac:dyDescent="0.3">
      <c r="A45" s="392"/>
      <c r="B45" s="392"/>
      <c r="C45" s="133"/>
      <c r="D45" s="265"/>
      <c r="E45" s="296"/>
      <c r="F45" s="341"/>
      <c r="G45" s="292"/>
      <c r="H45" s="396"/>
      <c r="I45" s="377">
        <f t="shared" si="4"/>
        <v>0</v>
      </c>
      <c r="J45" s="265"/>
      <c r="K45" s="265"/>
      <c r="L45" s="265"/>
      <c r="M45" s="265"/>
      <c r="N45" s="265"/>
      <c r="O45" s="265"/>
      <c r="P45" s="265"/>
      <c r="Q45" s="265"/>
      <c r="R45" s="265"/>
      <c r="S45" s="265"/>
      <c r="T45" s="265"/>
      <c r="U45" s="265"/>
      <c r="V45" s="265"/>
      <c r="W45" s="265"/>
      <c r="X45" s="265"/>
      <c r="Y45" s="265"/>
      <c r="Z45" s="265"/>
      <c r="AA45" s="265"/>
      <c r="AB45" s="265"/>
      <c r="AC45" s="265"/>
      <c r="AD45" s="265"/>
      <c r="AE45" s="265"/>
      <c r="AF45" s="388"/>
      <c r="AG45" s="265"/>
      <c r="AH45" s="265"/>
      <c r="AI45" s="265"/>
      <c r="AJ45" s="175"/>
      <c r="AK45" s="175"/>
      <c r="AL45" s="175"/>
      <c r="AM45" s="175"/>
      <c r="AN45" s="175"/>
      <c r="AO45" s="175"/>
      <c r="AP45" s="175"/>
    </row>
    <row r="46" spans="1:42" s="172" customFormat="1" ht="24" customHeight="1" x14ac:dyDescent="0.3">
      <c r="A46" s="390"/>
      <c r="B46" s="378"/>
      <c r="C46" s="397"/>
      <c r="D46" s="265"/>
      <c r="E46" s="296"/>
      <c r="F46" s="341"/>
      <c r="G46" s="292"/>
      <c r="H46" s="396"/>
      <c r="I46" s="377">
        <f t="shared" si="4"/>
        <v>0</v>
      </c>
      <c r="J46" s="265"/>
      <c r="K46" s="265"/>
      <c r="L46" s="265"/>
      <c r="M46" s="265"/>
      <c r="N46" s="265"/>
      <c r="O46" s="265"/>
      <c r="P46" s="265"/>
      <c r="Q46" s="265"/>
      <c r="R46" s="265"/>
      <c r="S46" s="265"/>
      <c r="T46" s="265"/>
      <c r="U46" s="265"/>
      <c r="V46" s="265"/>
      <c r="W46" s="265"/>
      <c r="X46" s="265"/>
      <c r="Y46" s="265"/>
      <c r="Z46" s="265"/>
      <c r="AA46" s="265"/>
      <c r="AB46" s="265"/>
      <c r="AC46" s="265"/>
      <c r="AD46" s="265"/>
      <c r="AE46" s="265"/>
      <c r="AF46" s="388"/>
      <c r="AG46" s="265"/>
      <c r="AH46" s="265"/>
      <c r="AI46" s="265"/>
      <c r="AJ46" s="175"/>
      <c r="AK46" s="175"/>
      <c r="AL46" s="175"/>
      <c r="AM46" s="175"/>
      <c r="AN46" s="175"/>
      <c r="AO46" s="175"/>
      <c r="AP46" s="175"/>
    </row>
    <row r="47" spans="1:42" s="172" customFormat="1" ht="24" customHeight="1" x14ac:dyDescent="0.3">
      <c r="A47" s="398"/>
      <c r="B47" s="399"/>
      <c r="C47" s="400"/>
      <c r="D47" s="401"/>
      <c r="E47" s="402" t="s">
        <v>242</v>
      </c>
      <c r="F47" s="403"/>
      <c r="G47" s="292"/>
      <c r="H47" s="396"/>
      <c r="I47" s="377">
        <f t="shared" si="4"/>
        <v>0</v>
      </c>
      <c r="J47" s="296"/>
      <c r="K47" s="265"/>
      <c r="L47" s="265"/>
      <c r="M47" s="265"/>
      <c r="N47" s="265"/>
      <c r="O47" s="265"/>
      <c r="P47" s="265"/>
      <c r="Q47" s="404"/>
      <c r="R47" s="265"/>
      <c r="S47" s="265"/>
      <c r="T47" s="265"/>
      <c r="U47" s="265"/>
      <c r="V47" s="265"/>
      <c r="W47" s="265"/>
      <c r="X47" s="265"/>
      <c r="Y47" s="265"/>
      <c r="Z47" s="265"/>
      <c r="AA47" s="265"/>
      <c r="AB47" s="265"/>
      <c r="AC47" s="265"/>
      <c r="AD47" s="265"/>
      <c r="AE47" s="265"/>
      <c r="AF47" s="388"/>
      <c r="AG47" s="265"/>
      <c r="AH47" s="265"/>
      <c r="AI47" s="267"/>
      <c r="AJ47" s="175"/>
      <c r="AK47" s="175"/>
      <c r="AL47" s="175"/>
      <c r="AM47" s="175"/>
      <c r="AN47" s="175"/>
      <c r="AO47" s="175"/>
      <c r="AP47" s="175"/>
    </row>
    <row r="48" spans="1:42" s="172" customFormat="1" ht="24" customHeight="1" x14ac:dyDescent="0.3">
      <c r="A48" s="405"/>
      <c r="B48" s="406"/>
      <c r="C48" s="407"/>
      <c r="D48" s="408"/>
      <c r="E48" s="408"/>
      <c r="F48" s="409"/>
      <c r="G48" s="323">
        <f>SUM(G9:G46)</f>
        <v>19196.468000000001</v>
      </c>
      <c r="H48" s="323">
        <f>SUM(H9:H46)</f>
        <v>1412.752</v>
      </c>
      <c r="I48" s="377"/>
      <c r="J48" s="323">
        <f t="shared" ref="J48:U48" si="10">SUM(J9:J46)</f>
        <v>3640.0199999999995</v>
      </c>
      <c r="K48" s="323">
        <f t="shared" si="10"/>
        <v>0</v>
      </c>
      <c r="L48" s="323">
        <f t="shared" si="10"/>
        <v>0</v>
      </c>
      <c r="M48" s="323">
        <f t="shared" si="10"/>
        <v>0</v>
      </c>
      <c r="N48" s="323">
        <f t="shared" si="10"/>
        <v>180</v>
      </c>
      <c r="O48" s="323">
        <f t="shared" si="10"/>
        <v>2484.86</v>
      </c>
      <c r="P48" s="323">
        <f t="shared" si="10"/>
        <v>400</v>
      </c>
      <c r="Q48" s="323">
        <f t="shared" si="10"/>
        <v>240</v>
      </c>
      <c r="R48" s="323">
        <f t="shared" si="10"/>
        <v>0</v>
      </c>
      <c r="S48" s="323">
        <f t="shared" si="10"/>
        <v>796.36</v>
      </c>
      <c r="T48" s="323">
        <f t="shared" si="10"/>
        <v>0</v>
      </c>
      <c r="U48" s="323">
        <f t="shared" si="10"/>
        <v>0</v>
      </c>
      <c r="V48" s="323"/>
      <c r="W48" s="323">
        <f t="shared" ref="W48:AI48" si="11">SUM(W9:W46)</f>
        <v>0</v>
      </c>
      <c r="X48" s="323">
        <f t="shared" si="11"/>
        <v>0</v>
      </c>
      <c r="Y48" s="323">
        <f t="shared" si="11"/>
        <v>908</v>
      </c>
      <c r="Z48" s="323">
        <f t="shared" si="11"/>
        <v>3283.04</v>
      </c>
      <c r="AA48" s="323">
        <f t="shared" si="11"/>
        <v>1600</v>
      </c>
      <c r="AB48" s="323">
        <f t="shared" si="11"/>
        <v>0</v>
      </c>
      <c r="AC48" s="323">
        <f t="shared" si="11"/>
        <v>2221.44</v>
      </c>
      <c r="AD48" s="323">
        <f t="shared" si="11"/>
        <v>0</v>
      </c>
      <c r="AE48" s="323">
        <f t="shared" si="11"/>
        <v>2030</v>
      </c>
      <c r="AF48" s="323">
        <f t="shared" si="11"/>
        <v>0</v>
      </c>
      <c r="AG48" s="323">
        <f t="shared" si="11"/>
        <v>0</v>
      </c>
      <c r="AH48" s="323">
        <f t="shared" si="11"/>
        <v>0</v>
      </c>
      <c r="AI48" s="323">
        <f t="shared" si="11"/>
        <v>0</v>
      </c>
      <c r="AJ48" s="175"/>
      <c r="AK48" s="175"/>
      <c r="AL48" s="175"/>
      <c r="AM48" s="175"/>
      <c r="AN48" s="175"/>
      <c r="AO48" s="175"/>
      <c r="AP48" s="175"/>
    </row>
    <row r="49" spans="1:45" s="172" customFormat="1" ht="24" customHeight="1" x14ac:dyDescent="0.35">
      <c r="A49" s="201" t="s">
        <v>184</v>
      </c>
      <c r="B49" s="372"/>
      <c r="C49" s="167"/>
      <c r="D49" s="166"/>
      <c r="E49" s="185"/>
      <c r="F49" s="176"/>
      <c r="G49" s="183"/>
      <c r="H49" s="183"/>
      <c r="I49" s="187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  <c r="V49" s="183"/>
      <c r="W49" s="183"/>
      <c r="X49" s="183"/>
      <c r="Y49" s="183"/>
      <c r="Z49" s="183"/>
      <c r="AA49" s="183"/>
      <c r="AB49" s="183"/>
      <c r="AC49" s="183"/>
      <c r="AD49" s="183"/>
      <c r="AE49" s="183"/>
      <c r="AF49" s="183"/>
      <c r="AG49" s="183"/>
      <c r="AH49" s="183"/>
      <c r="AI49" s="175"/>
      <c r="AJ49" s="175"/>
      <c r="AK49" s="175"/>
      <c r="AL49" s="175"/>
      <c r="AM49" s="175"/>
      <c r="AN49" s="175"/>
      <c r="AO49" s="175"/>
      <c r="AP49" s="175"/>
    </row>
    <row r="50" spans="1:45" ht="39" customHeight="1" x14ac:dyDescent="0.3">
      <c r="A50" s="223"/>
      <c r="B50" s="223"/>
      <c r="C50" s="224"/>
      <c r="D50" s="24"/>
      <c r="E50" s="225"/>
      <c r="F50" s="226"/>
      <c r="G50" s="176"/>
      <c r="H50" s="176"/>
      <c r="I50" s="186"/>
      <c r="J50" s="166"/>
      <c r="K50" s="166"/>
      <c r="L50" s="166"/>
      <c r="M50" s="166"/>
      <c r="N50" s="166"/>
      <c r="O50" s="166"/>
      <c r="P50" s="168"/>
      <c r="Q50" s="168"/>
      <c r="R50" s="168"/>
      <c r="S50" s="168"/>
      <c r="T50" s="168"/>
      <c r="U50" s="168"/>
      <c r="V50" s="168"/>
      <c r="W50" s="168"/>
      <c r="X50" s="168"/>
      <c r="Y50" s="168"/>
      <c r="Z50" s="168"/>
      <c r="AA50" s="168"/>
      <c r="AB50" s="168"/>
      <c r="AC50" s="168"/>
      <c r="AD50" s="168"/>
      <c r="AE50" s="168"/>
      <c r="AF50" s="168"/>
      <c r="AG50" s="168"/>
      <c r="AH50" s="168"/>
      <c r="AI50" s="168"/>
      <c r="AJ50" s="168"/>
      <c r="AK50" s="168"/>
      <c r="AL50" s="168"/>
      <c r="AM50" s="169"/>
      <c r="AN50" s="111"/>
      <c r="AO50" s="169"/>
      <c r="AP50" s="1"/>
    </row>
    <row r="51" spans="1:45" ht="35.25" customHeight="1" x14ac:dyDescent="0.3">
      <c r="A51" s="233" t="s">
        <v>1</v>
      </c>
      <c r="B51" s="233"/>
      <c r="C51" s="224" t="s">
        <v>10</v>
      </c>
      <c r="D51" s="24" t="s">
        <v>18</v>
      </c>
      <c r="E51" s="24" t="s">
        <v>11</v>
      </c>
      <c r="F51" s="226"/>
      <c r="G51" s="226"/>
      <c r="H51" s="227"/>
      <c r="I51" s="228"/>
      <c r="J51" s="437" t="s">
        <v>173</v>
      </c>
      <c r="K51" s="438"/>
      <c r="L51" s="438"/>
      <c r="M51" s="439"/>
      <c r="N51" s="24" t="s">
        <v>2</v>
      </c>
      <c r="O51" s="24" t="s">
        <v>3</v>
      </c>
      <c r="P51" s="24" t="s">
        <v>179</v>
      </c>
      <c r="Q51" s="24" t="s">
        <v>180</v>
      </c>
      <c r="R51" s="437" t="s">
        <v>176</v>
      </c>
      <c r="S51" s="438"/>
      <c r="T51" s="438"/>
      <c r="U51" s="439"/>
      <c r="V51" s="231"/>
      <c r="W51" s="24" t="s">
        <v>175</v>
      </c>
      <c r="X51" s="24" t="s">
        <v>181</v>
      </c>
      <c r="Y51" s="437" t="s">
        <v>177</v>
      </c>
      <c r="Z51" s="438"/>
      <c r="AA51" s="438"/>
      <c r="AB51" s="24" t="s">
        <v>183</v>
      </c>
      <c r="AC51" s="229" t="s">
        <v>178</v>
      </c>
      <c r="AD51" s="230"/>
      <c r="AE51" s="230"/>
      <c r="AF51" s="231"/>
      <c r="AG51" s="24" t="s">
        <v>182</v>
      </c>
      <c r="AH51" s="24"/>
      <c r="AI51" s="75"/>
      <c r="AO51" s="9"/>
      <c r="AP51" s="9"/>
    </row>
    <row r="52" spans="1:45" ht="130.5" x14ac:dyDescent="0.3">
      <c r="A52" s="269"/>
      <c r="B52" s="269"/>
      <c r="C52" s="236"/>
      <c r="D52" s="237"/>
      <c r="E52" s="238" t="s">
        <v>262</v>
      </c>
      <c r="F52" s="239"/>
      <c r="G52" s="226" t="s">
        <v>172</v>
      </c>
      <c r="H52" s="227" t="s">
        <v>9</v>
      </c>
      <c r="I52" s="228" t="s">
        <v>169</v>
      </c>
      <c r="J52" s="33" t="s">
        <v>8</v>
      </c>
      <c r="K52" s="23" t="s">
        <v>46</v>
      </c>
      <c r="L52" s="23" t="s">
        <v>32</v>
      </c>
      <c r="M52" s="23" t="s">
        <v>6</v>
      </c>
      <c r="N52" s="23" t="s">
        <v>2</v>
      </c>
      <c r="O52" s="23" t="s">
        <v>3</v>
      </c>
      <c r="P52" s="23" t="s">
        <v>49</v>
      </c>
      <c r="Q52" s="23" t="s">
        <v>19</v>
      </c>
      <c r="R52" s="23" t="s">
        <v>48</v>
      </c>
      <c r="S52" s="23" t="s">
        <v>4</v>
      </c>
      <c r="T52" s="23" t="s">
        <v>174</v>
      </c>
      <c r="U52" s="23" t="s">
        <v>5</v>
      </c>
      <c r="V52" s="23"/>
      <c r="W52" s="23" t="s">
        <v>175</v>
      </c>
      <c r="X52" s="234" t="s">
        <v>136</v>
      </c>
      <c r="Y52" s="23" t="s">
        <v>20</v>
      </c>
      <c r="Z52" s="23" t="s">
        <v>47</v>
      </c>
      <c r="AA52" s="23" t="s">
        <v>135</v>
      </c>
      <c r="AB52" s="23" t="s">
        <v>45</v>
      </c>
      <c r="AC52" s="23" t="s">
        <v>22</v>
      </c>
      <c r="AD52" s="234" t="s">
        <v>137</v>
      </c>
      <c r="AE52" s="23" t="s">
        <v>21</v>
      </c>
      <c r="AF52" s="234" t="s">
        <v>142</v>
      </c>
      <c r="AG52" s="23" t="s">
        <v>50</v>
      </c>
      <c r="AH52" s="376" t="s">
        <v>42</v>
      </c>
      <c r="AI52" s="119" t="s">
        <v>322</v>
      </c>
      <c r="AO52" s="9"/>
      <c r="AP52" s="9"/>
    </row>
    <row r="53" spans="1:45" ht="18.75" x14ac:dyDescent="0.3">
      <c r="A53" s="270"/>
      <c r="B53" s="270"/>
      <c r="C53" s="271"/>
      <c r="D53" s="272"/>
      <c r="E53" s="238" t="s">
        <v>297</v>
      </c>
      <c r="F53" s="239"/>
      <c r="G53" s="240"/>
      <c r="H53" s="240"/>
      <c r="I53" s="241">
        <f>SUM(J53:AI53)</f>
        <v>45810</v>
      </c>
      <c r="J53" s="242">
        <v>6625</v>
      </c>
      <c r="K53" s="242">
        <v>60</v>
      </c>
      <c r="L53" s="242">
        <v>150</v>
      </c>
      <c r="M53" s="242">
        <v>150</v>
      </c>
      <c r="N53" s="242">
        <v>400</v>
      </c>
      <c r="O53" s="242">
        <v>1100</v>
      </c>
      <c r="P53" s="242">
        <v>4000</v>
      </c>
      <c r="Q53" s="242">
        <v>500</v>
      </c>
      <c r="R53" s="242">
        <v>230</v>
      </c>
      <c r="S53" s="242">
        <v>500</v>
      </c>
      <c r="T53" s="242">
        <v>700</v>
      </c>
      <c r="U53" s="242">
        <v>250</v>
      </c>
      <c r="V53" s="242"/>
      <c r="W53" s="242">
        <v>750</v>
      </c>
      <c r="X53" s="242">
        <v>500</v>
      </c>
      <c r="Y53" s="242">
        <v>1800</v>
      </c>
      <c r="Z53" s="242">
        <v>3000</v>
      </c>
      <c r="AA53" s="242">
        <v>500</v>
      </c>
      <c r="AB53" s="242">
        <v>750</v>
      </c>
      <c r="AC53" s="242">
        <v>5500</v>
      </c>
      <c r="AD53" s="242">
        <v>500</v>
      </c>
      <c r="AE53" s="242">
        <v>4000</v>
      </c>
      <c r="AF53" s="242">
        <v>2500</v>
      </c>
      <c r="AG53" s="242">
        <v>2000</v>
      </c>
      <c r="AH53" s="242">
        <v>9345</v>
      </c>
      <c r="AI53" s="242"/>
      <c r="AO53" s="9"/>
      <c r="AP53" s="9"/>
    </row>
    <row r="54" spans="1:45" ht="18.75" x14ac:dyDescent="0.3">
      <c r="A54" s="270"/>
      <c r="B54" s="270"/>
      <c r="C54" s="271"/>
      <c r="D54" s="272"/>
      <c r="E54" s="239" t="s">
        <v>255</v>
      </c>
      <c r="F54" s="239"/>
      <c r="G54" s="240"/>
      <c r="H54" s="240"/>
      <c r="I54" s="241">
        <f>I48</f>
        <v>0</v>
      </c>
      <c r="J54" s="242">
        <f t="shared" ref="J54:AF54" si="12">J48</f>
        <v>3640.0199999999995</v>
      </c>
      <c r="K54" s="242">
        <f t="shared" si="12"/>
        <v>0</v>
      </c>
      <c r="L54" s="242">
        <f t="shared" si="12"/>
        <v>0</v>
      </c>
      <c r="M54" s="242">
        <f t="shared" si="12"/>
        <v>0</v>
      </c>
      <c r="N54" s="242">
        <f t="shared" si="12"/>
        <v>180</v>
      </c>
      <c r="O54" s="242">
        <f t="shared" si="12"/>
        <v>2484.86</v>
      </c>
      <c r="P54" s="242">
        <f t="shared" si="12"/>
        <v>400</v>
      </c>
      <c r="Q54" s="242">
        <f t="shared" si="12"/>
        <v>240</v>
      </c>
      <c r="R54" s="242">
        <f t="shared" si="12"/>
        <v>0</v>
      </c>
      <c r="S54" s="242">
        <f t="shared" si="12"/>
        <v>796.36</v>
      </c>
      <c r="T54" s="242">
        <f t="shared" si="12"/>
        <v>0</v>
      </c>
      <c r="U54" s="242">
        <f t="shared" si="12"/>
        <v>0</v>
      </c>
      <c r="V54" s="242"/>
      <c r="W54" s="242">
        <f t="shared" si="12"/>
        <v>0</v>
      </c>
      <c r="X54" s="242">
        <f>X48</f>
        <v>0</v>
      </c>
      <c r="Y54" s="242">
        <f t="shared" si="12"/>
        <v>908</v>
      </c>
      <c r="Z54" s="242">
        <f t="shared" si="12"/>
        <v>3283.04</v>
      </c>
      <c r="AA54" s="242">
        <f t="shared" si="12"/>
        <v>1600</v>
      </c>
      <c r="AB54" s="242">
        <f>AB48</f>
        <v>0</v>
      </c>
      <c r="AC54" s="242">
        <f t="shared" si="12"/>
        <v>2221.44</v>
      </c>
      <c r="AD54" s="242">
        <f t="shared" si="12"/>
        <v>0</v>
      </c>
      <c r="AE54" s="242">
        <f t="shared" si="12"/>
        <v>2030</v>
      </c>
      <c r="AF54" s="242">
        <f t="shared" si="12"/>
        <v>0</v>
      </c>
      <c r="AG54" s="242">
        <f>AG48</f>
        <v>0</v>
      </c>
      <c r="AH54" s="242">
        <f>AH48</f>
        <v>0</v>
      </c>
      <c r="AI54" s="242"/>
      <c r="AO54" s="9"/>
      <c r="AP54" s="9"/>
    </row>
    <row r="55" spans="1:45" ht="18.75" x14ac:dyDescent="0.3">
      <c r="A55" s="275"/>
      <c r="B55" s="275"/>
      <c r="C55" s="275"/>
      <c r="D55" s="276"/>
      <c r="E55" s="239" t="s">
        <v>241</v>
      </c>
      <c r="F55" s="246"/>
      <c r="G55" s="240"/>
      <c r="H55" s="240"/>
      <c r="I55" s="273">
        <f t="shared" ref="I55:AH55" si="13">I53-I123</f>
        <v>19855.63</v>
      </c>
      <c r="J55" s="274">
        <f t="shared" si="13"/>
        <v>-382.09000000000015</v>
      </c>
      <c r="K55" s="274">
        <f t="shared" si="13"/>
        <v>52.65</v>
      </c>
      <c r="L55" s="274">
        <f t="shared" si="13"/>
        <v>100</v>
      </c>
      <c r="M55" s="274">
        <f t="shared" si="13"/>
        <v>81.300000000000011</v>
      </c>
      <c r="N55" s="274">
        <f t="shared" si="13"/>
        <v>20</v>
      </c>
      <c r="O55" s="274">
        <f t="shared" si="13"/>
        <v>-1446</v>
      </c>
      <c r="P55" s="274">
        <f t="shared" si="13"/>
        <v>2825</v>
      </c>
      <c r="Q55" s="274">
        <f t="shared" si="13"/>
        <v>179.01</v>
      </c>
      <c r="R55" s="274">
        <f t="shared" si="13"/>
        <v>230</v>
      </c>
      <c r="S55" s="274">
        <f t="shared" si="13"/>
        <v>-496.36</v>
      </c>
      <c r="T55" s="274">
        <f t="shared" si="13"/>
        <v>475.7</v>
      </c>
      <c r="U55" s="274">
        <f t="shared" si="13"/>
        <v>155.09</v>
      </c>
      <c r="V55" s="274"/>
      <c r="W55" s="274">
        <f t="shared" si="13"/>
        <v>225</v>
      </c>
      <c r="X55" s="274">
        <f>X53-X123</f>
        <v>500</v>
      </c>
      <c r="Y55" s="274">
        <f t="shared" si="13"/>
        <v>551.5</v>
      </c>
      <c r="Z55" s="274">
        <f t="shared" si="13"/>
        <v>-1734.04</v>
      </c>
      <c r="AA55" s="274">
        <f t="shared" si="13"/>
        <v>-1100</v>
      </c>
      <c r="AB55" s="274">
        <f>AB53-AB123</f>
        <v>0</v>
      </c>
      <c r="AC55" s="274">
        <f t="shared" si="13"/>
        <v>-2790.0500000000011</v>
      </c>
      <c r="AD55" s="274">
        <f t="shared" si="13"/>
        <v>500</v>
      </c>
      <c r="AE55" s="274">
        <f t="shared" si="13"/>
        <v>-964.80000000000018</v>
      </c>
      <c r="AF55" s="274">
        <f t="shared" si="13"/>
        <v>2500</v>
      </c>
      <c r="AG55" s="274">
        <f t="shared" si="13"/>
        <v>2000</v>
      </c>
      <c r="AH55" s="274">
        <f t="shared" si="13"/>
        <v>7765</v>
      </c>
      <c r="AI55" s="274"/>
      <c r="AO55" s="9"/>
      <c r="AP55" s="9"/>
    </row>
    <row r="56" spans="1:45" s="172" customFormat="1" ht="24" customHeight="1" x14ac:dyDescent="0.3">
      <c r="A56" s="256">
        <v>44104</v>
      </c>
      <c r="B56" s="256"/>
      <c r="C56" s="130" t="s">
        <v>85</v>
      </c>
      <c r="D56" s="203" t="s">
        <v>61</v>
      </c>
      <c r="E56" s="280" t="s">
        <v>206</v>
      </c>
      <c r="F56" s="261"/>
      <c r="G56" s="247"/>
      <c r="H56" s="277"/>
      <c r="I56" s="278">
        <f>I55/I53</f>
        <v>0.4334344029687841</v>
      </c>
      <c r="J56" s="279">
        <f t="shared" ref="J56:AH56" si="14">J55/J53</f>
        <v>-5.7673962264150967E-2</v>
      </c>
      <c r="K56" s="279">
        <f t="shared" si="14"/>
        <v>0.87749999999999995</v>
      </c>
      <c r="L56" s="279">
        <f t="shared" si="14"/>
        <v>0.66666666666666663</v>
      </c>
      <c r="M56" s="279">
        <f t="shared" si="14"/>
        <v>0.54200000000000004</v>
      </c>
      <c r="N56" s="279">
        <f t="shared" si="14"/>
        <v>0.05</v>
      </c>
      <c r="O56" s="279">
        <f t="shared" si="14"/>
        <v>-1.3145454545454545</v>
      </c>
      <c r="P56" s="279">
        <f t="shared" si="14"/>
        <v>0.70625000000000004</v>
      </c>
      <c r="Q56" s="279">
        <f t="shared" si="14"/>
        <v>0.35802</v>
      </c>
      <c r="R56" s="279">
        <f t="shared" si="14"/>
        <v>1</v>
      </c>
      <c r="S56" s="279">
        <f t="shared" si="14"/>
        <v>-0.99272000000000005</v>
      </c>
      <c r="T56" s="279">
        <f t="shared" si="14"/>
        <v>0.6795714285714286</v>
      </c>
      <c r="U56" s="279">
        <f t="shared" si="14"/>
        <v>0.62036000000000002</v>
      </c>
      <c r="V56" s="279"/>
      <c r="W56" s="279">
        <f t="shared" si="14"/>
        <v>0.3</v>
      </c>
      <c r="X56" s="279">
        <f>X55/X53</f>
        <v>1</v>
      </c>
      <c r="Y56" s="279">
        <f t="shared" si="14"/>
        <v>0.30638888888888888</v>
      </c>
      <c r="Z56" s="279">
        <f t="shared" si="14"/>
        <v>-0.57801333333333327</v>
      </c>
      <c r="AA56" s="279">
        <f t="shared" si="14"/>
        <v>-2.2000000000000002</v>
      </c>
      <c r="AB56" s="279">
        <f>AB55/AB53</f>
        <v>0</v>
      </c>
      <c r="AC56" s="279">
        <f t="shared" si="14"/>
        <v>-0.50728181818181839</v>
      </c>
      <c r="AD56" s="279">
        <f t="shared" si="14"/>
        <v>1</v>
      </c>
      <c r="AE56" s="279">
        <f t="shared" si="14"/>
        <v>-0.24120000000000005</v>
      </c>
      <c r="AF56" s="279">
        <f t="shared" si="14"/>
        <v>1</v>
      </c>
      <c r="AG56" s="279">
        <f t="shared" si="14"/>
        <v>1</v>
      </c>
      <c r="AH56" s="279">
        <f t="shared" si="14"/>
        <v>0.83092562867843767</v>
      </c>
      <c r="AI56" s="279"/>
      <c r="AO56" s="174"/>
      <c r="AP56" s="174"/>
    </row>
    <row r="57" spans="1:45" s="172" customFormat="1" ht="24" customHeight="1" x14ac:dyDescent="0.3">
      <c r="A57" s="256">
        <v>44110</v>
      </c>
      <c r="B57" s="256"/>
      <c r="C57" s="130" t="s">
        <v>86</v>
      </c>
      <c r="D57" s="203" t="s">
        <v>64</v>
      </c>
      <c r="E57" s="280" t="s">
        <v>70</v>
      </c>
      <c r="F57" s="261"/>
      <c r="G57" s="262">
        <f t="shared" ref="G57:G64" si="15">H57+I57</f>
        <v>18</v>
      </c>
      <c r="H57" s="254"/>
      <c r="I57" s="253">
        <f t="shared" ref="I57:I88" si="16">SUM(J57:AI57)</f>
        <v>18</v>
      </c>
      <c r="J57" s="280"/>
      <c r="K57" s="203"/>
      <c r="L57" s="203"/>
      <c r="M57" s="203"/>
      <c r="N57" s="203"/>
      <c r="O57" s="203"/>
      <c r="P57" s="203"/>
      <c r="Q57" s="281"/>
      <c r="R57" s="203"/>
      <c r="S57" s="203"/>
      <c r="T57" s="203">
        <v>18</v>
      </c>
      <c r="U57" s="203"/>
      <c r="V57" s="203"/>
      <c r="W57" s="203"/>
      <c r="X57" s="203"/>
      <c r="Y57" s="203"/>
      <c r="Z57" s="203"/>
      <c r="AA57" s="203"/>
      <c r="AB57" s="203"/>
      <c r="AC57" s="203"/>
      <c r="AD57" s="203"/>
      <c r="AE57" s="203"/>
      <c r="AF57" s="255"/>
      <c r="AG57" s="203"/>
      <c r="AH57" s="203"/>
      <c r="AI57" s="203"/>
      <c r="AJ57" s="175"/>
      <c r="AK57" s="175"/>
      <c r="AL57" s="175"/>
      <c r="AM57" s="175"/>
      <c r="AN57" s="175"/>
      <c r="AO57" s="175"/>
      <c r="AP57" s="175"/>
    </row>
    <row r="58" spans="1:45" ht="24" customHeight="1" x14ac:dyDescent="0.3">
      <c r="A58" s="256">
        <v>44110</v>
      </c>
      <c r="B58" s="256"/>
      <c r="C58" s="130" t="s">
        <v>87</v>
      </c>
      <c r="D58" s="203" t="s">
        <v>71</v>
      </c>
      <c r="E58" s="280" t="s">
        <v>73</v>
      </c>
      <c r="F58" s="261"/>
      <c r="G58" s="262">
        <f t="shared" si="15"/>
        <v>96</v>
      </c>
      <c r="H58" s="253">
        <v>16</v>
      </c>
      <c r="I58" s="262">
        <f t="shared" si="16"/>
        <v>80</v>
      </c>
      <c r="J58" s="203"/>
      <c r="K58" s="203"/>
      <c r="L58" s="203"/>
      <c r="M58" s="203"/>
      <c r="N58" s="203"/>
      <c r="O58" s="203"/>
      <c r="P58" s="104"/>
      <c r="Q58" s="104"/>
      <c r="R58" s="203"/>
      <c r="S58" s="282"/>
      <c r="T58" s="203"/>
      <c r="U58" s="203"/>
      <c r="V58" s="203"/>
      <c r="W58" s="203"/>
      <c r="X58" s="284"/>
      <c r="Y58" s="203"/>
      <c r="Z58" s="104"/>
      <c r="AA58" s="104"/>
      <c r="AB58" s="104"/>
      <c r="AC58" s="104">
        <v>80</v>
      </c>
      <c r="AD58" s="203"/>
      <c r="AE58" s="104"/>
      <c r="AF58" s="283"/>
      <c r="AG58" s="104"/>
      <c r="AH58" s="104"/>
      <c r="AI58" s="285"/>
      <c r="AJ58" s="9"/>
      <c r="AK58" s="9"/>
      <c r="AL58" s="9"/>
      <c r="AM58" s="9"/>
      <c r="AN58" s="9"/>
      <c r="AO58" s="9"/>
      <c r="AP58" s="66"/>
      <c r="AQ58" s="168"/>
      <c r="AR58" s="168"/>
      <c r="AS58" s="168"/>
    </row>
    <row r="59" spans="1:45" ht="24" customHeight="1" x14ac:dyDescent="0.3">
      <c r="A59" s="257">
        <v>44118</v>
      </c>
      <c r="B59" s="257"/>
      <c r="C59" s="258" t="s">
        <v>88</v>
      </c>
      <c r="D59" s="259" t="s">
        <v>58</v>
      </c>
      <c r="E59" s="266" t="s">
        <v>59</v>
      </c>
      <c r="F59" s="263"/>
      <c r="G59" s="262">
        <f t="shared" si="15"/>
        <v>4080</v>
      </c>
      <c r="H59" s="253">
        <v>680</v>
      </c>
      <c r="I59" s="262">
        <f t="shared" si="16"/>
        <v>3400</v>
      </c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283"/>
      <c r="Y59" s="104"/>
      <c r="Z59" s="104"/>
      <c r="AA59" s="104"/>
      <c r="AB59" s="104"/>
      <c r="AC59" s="283"/>
      <c r="AD59" s="104"/>
      <c r="AE59" s="104"/>
      <c r="AF59" s="283"/>
      <c r="AG59" s="104"/>
      <c r="AH59" s="104"/>
      <c r="AI59" s="104">
        <v>3400</v>
      </c>
      <c r="AJ59" s="9"/>
      <c r="AK59" s="9"/>
      <c r="AL59" s="9"/>
      <c r="AM59" s="9"/>
      <c r="AN59" s="9"/>
      <c r="AO59" s="9"/>
      <c r="AP59" s="66"/>
      <c r="AQ59" s="168"/>
      <c r="AR59" s="168"/>
      <c r="AS59" s="168"/>
    </row>
    <row r="60" spans="1:45" ht="24" customHeight="1" x14ac:dyDescent="0.3">
      <c r="A60" s="257">
        <v>44118</v>
      </c>
      <c r="B60" s="257"/>
      <c r="C60" s="258" t="s">
        <v>89</v>
      </c>
      <c r="D60" s="259" t="s">
        <v>74</v>
      </c>
      <c r="E60" s="266" t="s">
        <v>53</v>
      </c>
      <c r="F60" s="263"/>
      <c r="G60" s="264">
        <f t="shared" si="15"/>
        <v>916.8</v>
      </c>
      <c r="H60" s="260">
        <v>152.80000000000001</v>
      </c>
      <c r="I60" s="262">
        <f t="shared" si="16"/>
        <v>764</v>
      </c>
      <c r="J60" s="27"/>
      <c r="K60" s="27"/>
      <c r="L60" s="27"/>
      <c r="M60" s="27"/>
      <c r="N60" s="27"/>
      <c r="O60" s="27"/>
      <c r="P60" s="27"/>
      <c r="Q60" s="286"/>
      <c r="R60" s="27"/>
      <c r="S60" s="27"/>
      <c r="T60" s="27"/>
      <c r="U60" s="27"/>
      <c r="V60" s="40"/>
      <c r="W60" s="49"/>
      <c r="X60" s="287"/>
      <c r="Y60" s="27"/>
      <c r="Z60" s="27">
        <v>284</v>
      </c>
      <c r="AA60" s="27"/>
      <c r="AB60" s="27"/>
      <c r="AC60" s="27">
        <v>480</v>
      </c>
      <c r="AD60" s="286"/>
      <c r="AE60" s="27"/>
      <c r="AF60" s="286"/>
      <c r="AG60" s="27"/>
      <c r="AH60" s="27"/>
      <c r="AI60" s="288"/>
      <c r="AJ60" s="9"/>
      <c r="AK60" s="9"/>
      <c r="AL60" s="9"/>
      <c r="AM60" s="9"/>
      <c r="AN60" s="9"/>
      <c r="AO60" s="9"/>
      <c r="AP60" s="66"/>
      <c r="AQ60" s="168"/>
      <c r="AR60" s="168"/>
      <c r="AS60" s="168"/>
    </row>
    <row r="61" spans="1:45" ht="24" customHeight="1" x14ac:dyDescent="0.3">
      <c r="A61" s="257">
        <v>44126</v>
      </c>
      <c r="B61" s="257"/>
      <c r="C61" s="258" t="s">
        <v>198</v>
      </c>
      <c r="D61" s="259" t="s">
        <v>75</v>
      </c>
      <c r="E61" s="266" t="s">
        <v>76</v>
      </c>
      <c r="F61" s="263"/>
      <c r="G61" s="264">
        <f t="shared" si="15"/>
        <v>136.19999999999999</v>
      </c>
      <c r="H61" s="260">
        <v>22.7</v>
      </c>
      <c r="I61" s="262">
        <f t="shared" si="16"/>
        <v>113.5</v>
      </c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87"/>
      <c r="Y61" s="27">
        <v>113.5</v>
      </c>
      <c r="Z61" s="27"/>
      <c r="AA61" s="27"/>
      <c r="AB61" s="27"/>
      <c r="AC61" s="27"/>
      <c r="AD61" s="27"/>
      <c r="AE61" s="27"/>
      <c r="AF61" s="286"/>
      <c r="AG61" s="27"/>
      <c r="AH61" s="27"/>
      <c r="AI61" s="288"/>
      <c r="AJ61" s="9"/>
      <c r="AK61" s="9"/>
      <c r="AL61" s="9"/>
      <c r="AM61" s="9"/>
      <c r="AN61" s="9"/>
      <c r="AO61" s="9"/>
      <c r="AP61" s="66"/>
      <c r="AQ61" s="168"/>
      <c r="AR61" s="168"/>
      <c r="AS61" s="168"/>
    </row>
    <row r="62" spans="1:45" ht="24" customHeight="1" x14ac:dyDescent="0.3">
      <c r="A62" s="256">
        <v>44126</v>
      </c>
      <c r="B62" s="256"/>
      <c r="C62" s="130" t="s">
        <v>199</v>
      </c>
      <c r="D62" s="203" t="s">
        <v>77</v>
      </c>
      <c r="E62" s="280" t="s">
        <v>78</v>
      </c>
      <c r="F62" s="261"/>
      <c r="G62" s="264">
        <f t="shared" si="15"/>
        <v>164.92000000000002</v>
      </c>
      <c r="H62" s="289">
        <v>27.49</v>
      </c>
      <c r="I62" s="262">
        <f t="shared" si="16"/>
        <v>137.43</v>
      </c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87"/>
      <c r="Y62" s="27"/>
      <c r="Z62" s="27"/>
      <c r="AA62" s="27"/>
      <c r="AB62" s="27"/>
      <c r="AC62" s="27">
        <v>137.43</v>
      </c>
      <c r="AD62" s="27"/>
      <c r="AE62" s="27"/>
      <c r="AF62" s="286"/>
      <c r="AG62" s="27"/>
      <c r="AH62" s="27"/>
      <c r="AI62" s="288"/>
      <c r="AJ62" s="9"/>
      <c r="AK62" s="9"/>
      <c r="AL62" s="9"/>
      <c r="AM62" s="9"/>
      <c r="AN62" s="9"/>
      <c r="AO62" s="9"/>
      <c r="AP62" s="66"/>
      <c r="AQ62" s="168"/>
      <c r="AR62" s="168"/>
      <c r="AS62" s="168"/>
    </row>
    <row r="63" spans="1:45" ht="24" customHeight="1" x14ac:dyDescent="0.3">
      <c r="A63" s="256">
        <v>44126</v>
      </c>
      <c r="B63" s="256"/>
      <c r="C63" s="130" t="s">
        <v>200</v>
      </c>
      <c r="D63" s="203" t="s">
        <v>68</v>
      </c>
      <c r="E63" s="280" t="s">
        <v>188</v>
      </c>
      <c r="F63" s="261"/>
      <c r="G63" s="262">
        <f t="shared" si="15"/>
        <v>1500</v>
      </c>
      <c r="H63" s="253"/>
      <c r="I63" s="262">
        <f>SUM(J63:AH63)</f>
        <v>1500</v>
      </c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284"/>
      <c r="Y63" s="104"/>
      <c r="Z63" s="104"/>
      <c r="AA63" s="283"/>
      <c r="AB63" s="104"/>
      <c r="AC63" s="104"/>
      <c r="AD63" s="104"/>
      <c r="AE63" s="104"/>
      <c r="AF63" s="283"/>
      <c r="AG63" s="295"/>
      <c r="AH63" s="104">
        <v>1500</v>
      </c>
      <c r="AI63" s="104"/>
      <c r="AJ63" s="9"/>
      <c r="AK63" s="9"/>
      <c r="AL63" s="9"/>
      <c r="AM63" s="9"/>
      <c r="AN63" s="9"/>
      <c r="AO63" s="9"/>
      <c r="AP63" s="66"/>
      <c r="AQ63" s="168"/>
      <c r="AR63" s="168"/>
      <c r="AS63" s="168"/>
    </row>
    <row r="64" spans="1:45" ht="24" customHeight="1" x14ac:dyDescent="0.3">
      <c r="A64" s="256">
        <v>44131</v>
      </c>
      <c r="B64" s="256"/>
      <c r="C64" s="130" t="s">
        <v>201</v>
      </c>
      <c r="D64" s="203" t="s">
        <v>79</v>
      </c>
      <c r="E64" s="280" t="s">
        <v>80</v>
      </c>
      <c r="F64" s="261"/>
      <c r="G64" s="262">
        <f t="shared" si="15"/>
        <v>750</v>
      </c>
      <c r="H64" s="253"/>
      <c r="I64" s="262">
        <f t="shared" si="16"/>
        <v>750</v>
      </c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284"/>
      <c r="Y64" s="104"/>
      <c r="Z64" s="104"/>
      <c r="AA64" s="283"/>
      <c r="AB64" s="104">
        <v>750</v>
      </c>
      <c r="AC64" s="104"/>
      <c r="AD64" s="104"/>
      <c r="AE64" s="104"/>
      <c r="AF64" s="283"/>
      <c r="AG64" s="104"/>
      <c r="AH64" s="104"/>
      <c r="AI64" s="104"/>
      <c r="AJ64" s="9"/>
      <c r="AK64" s="9"/>
      <c r="AL64" s="9"/>
      <c r="AM64" s="9"/>
      <c r="AN64" s="9"/>
      <c r="AO64" s="9"/>
      <c r="AP64" s="66"/>
      <c r="AQ64" s="168"/>
      <c r="AR64" s="168"/>
      <c r="AS64" s="168"/>
    </row>
    <row r="65" spans="1:45" ht="24" customHeight="1" x14ac:dyDescent="0.3">
      <c r="A65" s="257">
        <v>44131</v>
      </c>
      <c r="B65" s="257"/>
      <c r="C65" s="28" t="s">
        <v>202</v>
      </c>
      <c r="D65" s="259" t="s">
        <v>75</v>
      </c>
      <c r="E65" s="266" t="s">
        <v>185</v>
      </c>
      <c r="F65" s="263"/>
      <c r="G65" s="262">
        <f t="shared" ref="G65:G70" si="17">H65+I65</f>
        <v>43.2</v>
      </c>
      <c r="H65" s="253">
        <v>7.2</v>
      </c>
      <c r="I65" s="262">
        <f t="shared" si="16"/>
        <v>36</v>
      </c>
      <c r="J65" s="104"/>
      <c r="K65" s="104"/>
      <c r="L65" s="104"/>
      <c r="M65" s="104"/>
      <c r="N65" s="104"/>
      <c r="O65" s="104"/>
      <c r="P65" s="104"/>
      <c r="Q65" s="104">
        <v>36</v>
      </c>
      <c r="R65" s="104"/>
      <c r="S65" s="104"/>
      <c r="T65" s="104"/>
      <c r="U65" s="104"/>
      <c r="V65" s="104"/>
      <c r="W65" s="104"/>
      <c r="X65" s="284"/>
      <c r="Y65" s="104"/>
      <c r="Z65" s="283"/>
      <c r="AA65" s="104"/>
      <c r="AB65" s="104"/>
      <c r="AC65" s="104"/>
      <c r="AD65" s="104"/>
      <c r="AE65" s="104"/>
      <c r="AF65" s="283"/>
      <c r="AG65" s="104"/>
      <c r="AH65" s="104"/>
      <c r="AI65" s="104"/>
      <c r="AJ65" s="9"/>
      <c r="AK65" s="9"/>
      <c r="AL65" s="9"/>
      <c r="AM65" s="9"/>
      <c r="AN65" s="9"/>
      <c r="AO65" s="9"/>
      <c r="AP65" s="66"/>
      <c r="AQ65" s="168"/>
      <c r="AR65" s="168"/>
      <c r="AS65" s="168"/>
    </row>
    <row r="66" spans="1:45" ht="24" customHeight="1" x14ac:dyDescent="0.3">
      <c r="A66" s="257">
        <v>44131</v>
      </c>
      <c r="B66" s="257"/>
      <c r="C66" s="28" t="s">
        <v>203</v>
      </c>
      <c r="D66" s="259" t="s">
        <v>55</v>
      </c>
      <c r="E66" s="266" t="s">
        <v>81</v>
      </c>
      <c r="F66" s="263"/>
      <c r="G66" s="264">
        <f t="shared" si="17"/>
        <v>130.34</v>
      </c>
      <c r="H66" s="289">
        <v>21.73</v>
      </c>
      <c r="I66" s="262">
        <f t="shared" si="16"/>
        <v>108.61</v>
      </c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87"/>
      <c r="Y66" s="27"/>
      <c r="Z66" s="27"/>
      <c r="AA66" s="27"/>
      <c r="AB66" s="27"/>
      <c r="AC66" s="27">
        <v>108.61</v>
      </c>
      <c r="AD66" s="27"/>
      <c r="AE66" s="27"/>
      <c r="AF66" s="286"/>
      <c r="AG66" s="27" t="s">
        <v>0</v>
      </c>
      <c r="AH66" s="27"/>
      <c r="AI66" s="288"/>
      <c r="AJ66" s="9"/>
      <c r="AK66" s="9"/>
      <c r="AL66" s="9"/>
      <c r="AM66" s="9"/>
      <c r="AN66" s="9"/>
      <c r="AO66" s="9"/>
      <c r="AP66" s="66"/>
      <c r="AQ66" s="168"/>
      <c r="AR66" s="168"/>
      <c r="AS66" s="168"/>
    </row>
    <row r="67" spans="1:45" ht="24" customHeight="1" x14ac:dyDescent="0.3">
      <c r="A67" s="257">
        <v>44141</v>
      </c>
      <c r="B67" s="257"/>
      <c r="C67" s="28" t="s">
        <v>204</v>
      </c>
      <c r="D67" s="259" t="s">
        <v>57</v>
      </c>
      <c r="E67" s="266" t="s">
        <v>82</v>
      </c>
      <c r="F67" s="263"/>
      <c r="G67" s="264">
        <f t="shared" si="17"/>
        <v>552.08000000000004</v>
      </c>
      <c r="H67" s="260"/>
      <c r="I67" s="262">
        <f t="shared" si="16"/>
        <v>552.08000000000004</v>
      </c>
      <c r="J67" s="27">
        <v>552.08000000000004</v>
      </c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87"/>
      <c r="Y67" s="27"/>
      <c r="Z67" s="27"/>
      <c r="AA67" s="27"/>
      <c r="AB67" s="27"/>
      <c r="AC67" s="27"/>
      <c r="AD67" s="27"/>
      <c r="AE67" s="27"/>
      <c r="AF67" s="286"/>
      <c r="AG67" s="27"/>
      <c r="AH67" s="27"/>
      <c r="AI67" s="288"/>
      <c r="AJ67" s="9"/>
      <c r="AK67" s="9"/>
      <c r="AL67" s="9"/>
      <c r="AM67" s="9"/>
      <c r="AN67" s="9"/>
      <c r="AO67" s="9"/>
      <c r="AP67" s="66"/>
      <c r="AQ67" s="168"/>
      <c r="AR67" s="168"/>
      <c r="AS67" s="168"/>
    </row>
    <row r="68" spans="1:45" ht="24" customHeight="1" x14ac:dyDescent="0.3">
      <c r="A68" s="256">
        <v>44141</v>
      </c>
      <c r="B68" s="256"/>
      <c r="C68" s="108" t="s">
        <v>205</v>
      </c>
      <c r="D68" s="203" t="s">
        <v>74</v>
      </c>
      <c r="E68" s="280" t="s">
        <v>53</v>
      </c>
      <c r="F68" s="261"/>
      <c r="G68" s="264">
        <f t="shared" si="17"/>
        <v>8.64</v>
      </c>
      <c r="H68" s="260">
        <v>1.44</v>
      </c>
      <c r="I68" s="262">
        <f t="shared" si="16"/>
        <v>7.2</v>
      </c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>
        <v>7.2</v>
      </c>
      <c r="V68" s="27"/>
      <c r="W68" s="27"/>
      <c r="X68" s="287"/>
      <c r="Y68" s="27"/>
      <c r="Z68" s="27"/>
      <c r="AA68" s="27"/>
      <c r="AB68" s="27"/>
      <c r="AC68" s="27"/>
      <c r="AD68" s="27"/>
      <c r="AE68" s="27"/>
      <c r="AF68" s="286"/>
      <c r="AG68" s="27"/>
      <c r="AH68" s="27"/>
      <c r="AI68" s="288"/>
      <c r="AJ68" s="9"/>
      <c r="AK68" s="9"/>
      <c r="AL68" s="9"/>
      <c r="AM68" s="9"/>
      <c r="AN68" s="9"/>
      <c r="AO68" s="9"/>
      <c r="AP68" s="66"/>
      <c r="AQ68" s="168"/>
      <c r="AR68" s="168"/>
      <c r="AS68" s="168"/>
    </row>
    <row r="69" spans="1:45" ht="24" customHeight="1" x14ac:dyDescent="0.3">
      <c r="A69" s="256">
        <v>44141</v>
      </c>
      <c r="B69" s="256"/>
      <c r="C69" s="108" t="s">
        <v>208</v>
      </c>
      <c r="D69" s="203" t="s">
        <v>83</v>
      </c>
      <c r="E69" s="280" t="s">
        <v>84</v>
      </c>
      <c r="F69" s="261"/>
      <c r="G69" s="262">
        <f t="shared" si="17"/>
        <v>136.19999999999999</v>
      </c>
      <c r="H69" s="253">
        <v>22.7</v>
      </c>
      <c r="I69" s="262">
        <f t="shared" si="16"/>
        <v>113.5</v>
      </c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284"/>
      <c r="Y69" s="104">
        <v>113.5</v>
      </c>
      <c r="Z69" s="104"/>
      <c r="AA69" s="104"/>
      <c r="AB69" s="104"/>
      <c r="AC69" s="104"/>
      <c r="AD69" s="104"/>
      <c r="AE69" s="104"/>
      <c r="AF69" s="283"/>
      <c r="AG69" s="104"/>
      <c r="AH69" s="104"/>
      <c r="AI69" s="104"/>
      <c r="AJ69" s="9"/>
      <c r="AK69" s="9"/>
      <c r="AL69" s="9"/>
      <c r="AM69" s="9"/>
      <c r="AN69" s="9"/>
      <c r="AO69" s="9"/>
      <c r="AP69" s="66"/>
      <c r="AQ69" s="168"/>
      <c r="AR69" s="168"/>
      <c r="AS69" s="168"/>
    </row>
    <row r="70" spans="1:45" ht="24" customHeight="1" x14ac:dyDescent="0.3">
      <c r="A70" s="257">
        <v>44151</v>
      </c>
      <c r="B70" s="257"/>
      <c r="C70" s="28" t="s">
        <v>265</v>
      </c>
      <c r="D70" s="259" t="s">
        <v>90</v>
      </c>
      <c r="E70" s="266" t="s">
        <v>91</v>
      </c>
      <c r="F70" s="263"/>
      <c r="G70" s="262">
        <f t="shared" si="17"/>
        <v>1050</v>
      </c>
      <c r="H70" s="253">
        <v>175</v>
      </c>
      <c r="I70" s="262">
        <f t="shared" si="16"/>
        <v>875</v>
      </c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283"/>
      <c r="Y70" s="104"/>
      <c r="Z70" s="104"/>
      <c r="AA70" s="104"/>
      <c r="AB70" s="104"/>
      <c r="AC70" s="104"/>
      <c r="AD70" s="104"/>
      <c r="AE70" s="104"/>
      <c r="AF70" s="283"/>
      <c r="AG70" s="104"/>
      <c r="AH70" s="104"/>
      <c r="AI70" s="104">
        <v>875</v>
      </c>
      <c r="AJ70" s="9"/>
      <c r="AK70" s="9"/>
      <c r="AL70" s="9"/>
      <c r="AM70" s="9"/>
      <c r="AN70" s="9"/>
      <c r="AO70" s="9"/>
      <c r="AP70" s="66"/>
      <c r="AQ70" s="168"/>
      <c r="AR70" s="168"/>
      <c r="AS70" s="168"/>
    </row>
    <row r="71" spans="1:45" ht="24" customHeight="1" x14ac:dyDescent="0.3">
      <c r="A71" s="257">
        <v>44151</v>
      </c>
      <c r="B71" s="257"/>
      <c r="C71" s="28" t="s">
        <v>266</v>
      </c>
      <c r="D71" s="259" t="s">
        <v>92</v>
      </c>
      <c r="E71" s="266" t="s">
        <v>93</v>
      </c>
      <c r="F71" s="263"/>
      <c r="G71" s="264">
        <f t="shared" ref="G71:G102" si="18">H71+I71</f>
        <v>350</v>
      </c>
      <c r="H71" s="260"/>
      <c r="I71" s="262">
        <f t="shared" si="16"/>
        <v>350</v>
      </c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87"/>
      <c r="Y71" s="27"/>
      <c r="Z71" s="27"/>
      <c r="AA71" s="27"/>
      <c r="AB71" s="27"/>
      <c r="AC71" s="27">
        <v>350</v>
      </c>
      <c r="AD71" s="27"/>
      <c r="AE71" s="27"/>
      <c r="AF71" s="286"/>
      <c r="AG71" s="27"/>
      <c r="AH71" s="27"/>
      <c r="AI71" s="27"/>
      <c r="AJ71" s="9"/>
      <c r="AK71" s="9"/>
      <c r="AL71" s="9"/>
      <c r="AM71" s="9"/>
      <c r="AN71" s="9"/>
      <c r="AO71" s="9"/>
      <c r="AP71" s="66"/>
      <c r="AQ71" s="168"/>
      <c r="AR71" s="168"/>
      <c r="AS71" s="168"/>
    </row>
    <row r="72" spans="1:45" ht="24" customHeight="1" x14ac:dyDescent="0.3">
      <c r="A72" s="257">
        <v>44151</v>
      </c>
      <c r="B72" s="257"/>
      <c r="C72" s="28" t="s">
        <v>267</v>
      </c>
      <c r="D72" s="259" t="s">
        <v>58</v>
      </c>
      <c r="E72" s="266" t="s">
        <v>59</v>
      </c>
      <c r="F72" s="263"/>
      <c r="G72" s="264">
        <f t="shared" si="18"/>
        <v>8</v>
      </c>
      <c r="H72" s="260"/>
      <c r="I72" s="262">
        <f t="shared" si="16"/>
        <v>8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87"/>
      <c r="Y72" s="27"/>
      <c r="Z72" s="27"/>
      <c r="AA72" s="27"/>
      <c r="AB72" s="27"/>
      <c r="AC72" s="27">
        <v>8</v>
      </c>
      <c r="AD72" s="27"/>
      <c r="AE72" s="27"/>
      <c r="AF72" s="286"/>
      <c r="AG72" s="27"/>
      <c r="AH72" s="27"/>
      <c r="AI72" s="27"/>
      <c r="AJ72" s="9"/>
      <c r="AK72" s="9"/>
      <c r="AL72" s="9"/>
      <c r="AM72" s="9"/>
      <c r="AN72" s="9"/>
      <c r="AO72" s="9"/>
      <c r="AP72" s="66"/>
      <c r="AQ72" s="168"/>
      <c r="AR72" s="168"/>
      <c r="AS72" s="168"/>
    </row>
    <row r="73" spans="1:45" ht="24" customHeight="1" x14ac:dyDescent="0.3">
      <c r="A73" s="256">
        <v>44151</v>
      </c>
      <c r="B73" s="256"/>
      <c r="C73" s="108" t="s">
        <v>268</v>
      </c>
      <c r="D73" s="203" t="s">
        <v>94</v>
      </c>
      <c r="E73" s="280" t="s">
        <v>95</v>
      </c>
      <c r="F73" s="261"/>
      <c r="G73" s="264">
        <f t="shared" si="18"/>
        <v>1209.5999999999999</v>
      </c>
      <c r="H73" s="260">
        <v>201.6</v>
      </c>
      <c r="I73" s="262">
        <f t="shared" si="16"/>
        <v>1008</v>
      </c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87"/>
      <c r="Y73" s="27"/>
      <c r="Z73" s="27">
        <v>625</v>
      </c>
      <c r="AA73" s="27"/>
      <c r="AB73" s="27"/>
      <c r="AC73" s="27">
        <v>383</v>
      </c>
      <c r="AD73" s="286"/>
      <c r="AE73" s="27"/>
      <c r="AF73" s="286"/>
      <c r="AG73" s="27"/>
      <c r="AH73" s="27"/>
      <c r="AI73" s="27"/>
      <c r="AJ73" s="9"/>
      <c r="AK73" s="9"/>
      <c r="AL73" s="9"/>
      <c r="AM73" s="9"/>
      <c r="AN73" s="9"/>
      <c r="AO73" s="9"/>
      <c r="AP73" s="66"/>
      <c r="AQ73" s="168"/>
      <c r="AR73" s="168"/>
      <c r="AS73" s="168"/>
    </row>
    <row r="74" spans="1:45" ht="24" customHeight="1" x14ac:dyDescent="0.3">
      <c r="A74" s="256">
        <v>44151</v>
      </c>
      <c r="B74" s="256"/>
      <c r="C74" s="108" t="s">
        <v>269</v>
      </c>
      <c r="D74" s="203" t="s">
        <v>96</v>
      </c>
      <c r="E74" s="280" t="s">
        <v>97</v>
      </c>
      <c r="F74" s="261"/>
      <c r="G74" s="262">
        <f t="shared" si="18"/>
        <v>25.31</v>
      </c>
      <c r="H74" s="253">
        <v>1.43</v>
      </c>
      <c r="I74" s="262">
        <f t="shared" si="16"/>
        <v>23.88</v>
      </c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284"/>
      <c r="Y74" s="104"/>
      <c r="Z74" s="104"/>
      <c r="AA74" s="104"/>
      <c r="AB74" s="104"/>
      <c r="AC74" s="104">
        <v>23.88</v>
      </c>
      <c r="AD74" s="104"/>
      <c r="AE74" s="104"/>
      <c r="AF74" s="283"/>
      <c r="AG74" s="104"/>
      <c r="AH74" s="104"/>
      <c r="AI74" s="104"/>
      <c r="AJ74" s="9"/>
      <c r="AK74" s="9"/>
      <c r="AL74" s="9"/>
      <c r="AM74" s="9"/>
      <c r="AN74" s="9"/>
      <c r="AO74" s="9"/>
      <c r="AP74" s="66"/>
      <c r="AQ74" s="168"/>
      <c r="AR74" s="168"/>
      <c r="AS74" s="168"/>
    </row>
    <row r="75" spans="1:45" ht="24" customHeight="1" x14ac:dyDescent="0.3">
      <c r="A75" s="256">
        <v>44155</v>
      </c>
      <c r="B75" s="256"/>
      <c r="C75" s="108" t="s">
        <v>270</v>
      </c>
      <c r="D75" s="203" t="s">
        <v>98</v>
      </c>
      <c r="E75" s="280" t="s">
        <v>99</v>
      </c>
      <c r="F75" s="261"/>
      <c r="G75" s="262">
        <f t="shared" si="18"/>
        <v>240</v>
      </c>
      <c r="H75" s="253">
        <v>40</v>
      </c>
      <c r="I75" s="262">
        <f t="shared" si="16"/>
        <v>200</v>
      </c>
      <c r="J75" s="104"/>
      <c r="K75" s="104"/>
      <c r="L75" s="104"/>
      <c r="M75" s="104"/>
      <c r="N75" s="104">
        <v>200</v>
      </c>
      <c r="O75" s="104"/>
      <c r="P75" s="104"/>
      <c r="Q75" s="104"/>
      <c r="R75" s="104"/>
      <c r="S75" s="104"/>
      <c r="T75" s="104"/>
      <c r="U75" s="104"/>
      <c r="V75" s="104"/>
      <c r="W75" s="104"/>
      <c r="X75" s="284"/>
      <c r="Y75" s="104"/>
      <c r="Z75" s="104"/>
      <c r="AA75" s="104"/>
      <c r="AB75" s="104"/>
      <c r="AC75" s="104"/>
      <c r="AD75" s="104"/>
      <c r="AE75" s="104"/>
      <c r="AF75" s="283"/>
      <c r="AG75" s="104"/>
      <c r="AH75" s="104"/>
      <c r="AI75" s="104"/>
      <c r="AJ75" s="9"/>
      <c r="AK75" s="9"/>
      <c r="AL75" s="9"/>
      <c r="AM75" s="9"/>
      <c r="AN75" s="9"/>
      <c r="AO75" s="9"/>
      <c r="AP75" s="66"/>
      <c r="AQ75" s="168"/>
      <c r="AR75" s="168"/>
      <c r="AS75" s="168"/>
    </row>
    <row r="76" spans="1:45" ht="24" customHeight="1" x14ac:dyDescent="0.3">
      <c r="A76" s="257">
        <v>44158</v>
      </c>
      <c r="B76" s="257"/>
      <c r="C76" s="28" t="s">
        <v>271</v>
      </c>
      <c r="D76" s="259" t="s">
        <v>56</v>
      </c>
      <c r="E76" s="266" t="s">
        <v>100</v>
      </c>
      <c r="F76" s="263"/>
      <c r="G76" s="262">
        <f t="shared" si="18"/>
        <v>60</v>
      </c>
      <c r="H76" s="253"/>
      <c r="I76" s="262">
        <f t="shared" si="16"/>
        <v>60</v>
      </c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>
        <v>60</v>
      </c>
      <c r="X76" s="284"/>
      <c r="Y76" s="104"/>
      <c r="Z76" s="104"/>
      <c r="AA76" s="104"/>
      <c r="AB76" s="104"/>
      <c r="AC76" s="104"/>
      <c r="AD76" s="104"/>
      <c r="AE76" s="104"/>
      <c r="AF76" s="283"/>
      <c r="AG76" s="104"/>
      <c r="AH76" s="104"/>
      <c r="AI76" s="104"/>
      <c r="AJ76" s="9"/>
      <c r="AK76" s="9"/>
      <c r="AL76" s="9"/>
      <c r="AM76" s="9"/>
      <c r="AN76" s="9"/>
      <c r="AO76" s="9"/>
      <c r="AP76" s="66"/>
      <c r="AQ76" s="168"/>
      <c r="AR76" s="168"/>
      <c r="AS76" s="168"/>
    </row>
    <row r="77" spans="1:45" ht="24" customHeight="1" x14ac:dyDescent="0.3">
      <c r="A77" s="257">
        <v>44158</v>
      </c>
      <c r="B77" s="257"/>
      <c r="C77" s="28" t="s">
        <v>272</v>
      </c>
      <c r="D77" s="259" t="s">
        <v>54</v>
      </c>
      <c r="E77" s="266" t="s">
        <v>101</v>
      </c>
      <c r="F77" s="263"/>
      <c r="G77" s="264">
        <f t="shared" si="18"/>
        <v>24</v>
      </c>
      <c r="H77" s="260">
        <v>4</v>
      </c>
      <c r="I77" s="262">
        <f t="shared" si="16"/>
        <v>20</v>
      </c>
      <c r="J77" s="27"/>
      <c r="K77" s="27"/>
      <c r="L77" s="27"/>
      <c r="M77" s="27"/>
      <c r="N77" s="27"/>
      <c r="O77" s="27"/>
      <c r="P77" s="27"/>
      <c r="Q77" s="27">
        <v>20</v>
      </c>
      <c r="R77" s="27"/>
      <c r="S77" s="27"/>
      <c r="T77" s="27"/>
      <c r="U77" s="27"/>
      <c r="V77" s="27"/>
      <c r="W77" s="27"/>
      <c r="X77" s="287"/>
      <c r="Y77" s="27"/>
      <c r="Z77" s="286"/>
      <c r="AA77" s="27"/>
      <c r="AB77" s="27"/>
      <c r="AC77" s="27"/>
      <c r="AD77" s="27"/>
      <c r="AE77" s="27"/>
      <c r="AF77" s="286"/>
      <c r="AG77" s="27"/>
      <c r="AH77" s="27"/>
      <c r="AI77" s="27"/>
      <c r="AJ77" s="9"/>
      <c r="AK77" s="9"/>
      <c r="AL77" s="9"/>
      <c r="AM77" s="9"/>
      <c r="AN77" s="9"/>
      <c r="AO77" s="9"/>
      <c r="AP77" s="66"/>
      <c r="AQ77" s="168"/>
      <c r="AR77" s="168"/>
      <c r="AS77" s="168"/>
    </row>
    <row r="78" spans="1:45" ht="24" customHeight="1" x14ac:dyDescent="0.3">
      <c r="A78" s="257">
        <v>44158</v>
      </c>
      <c r="B78" s="257"/>
      <c r="C78" s="28" t="s">
        <v>273</v>
      </c>
      <c r="D78" s="259" t="s">
        <v>55</v>
      </c>
      <c r="E78" s="266" t="s">
        <v>102</v>
      </c>
      <c r="F78" s="263"/>
      <c r="G78" s="264">
        <f t="shared" si="18"/>
        <v>210</v>
      </c>
      <c r="H78" s="260">
        <v>35</v>
      </c>
      <c r="I78" s="262">
        <f t="shared" si="16"/>
        <v>175</v>
      </c>
      <c r="J78" s="27"/>
      <c r="K78" s="27"/>
      <c r="L78" s="27"/>
      <c r="M78" s="27"/>
      <c r="N78" s="27"/>
      <c r="O78" s="27"/>
      <c r="P78" s="27">
        <v>175</v>
      </c>
      <c r="Q78" s="27"/>
      <c r="R78" s="27"/>
      <c r="S78" s="27"/>
      <c r="T78" s="27"/>
      <c r="U78" s="27"/>
      <c r="V78" s="27"/>
      <c r="W78" s="27"/>
      <c r="X78" s="287"/>
      <c r="Y78" s="27"/>
      <c r="Z78" s="27"/>
      <c r="AA78" s="27"/>
      <c r="AB78" s="27"/>
      <c r="AC78" s="27"/>
      <c r="AD78" s="27"/>
      <c r="AE78" s="27"/>
      <c r="AF78" s="286"/>
      <c r="AG78" s="27"/>
      <c r="AH78" s="27"/>
      <c r="AI78" s="27"/>
      <c r="AJ78" s="9"/>
      <c r="AK78" s="9"/>
      <c r="AL78" s="9"/>
      <c r="AM78" s="9"/>
      <c r="AN78" s="9"/>
      <c r="AO78" s="9"/>
      <c r="AP78" s="66"/>
      <c r="AQ78" s="168"/>
      <c r="AR78" s="168"/>
      <c r="AS78" s="168"/>
    </row>
    <row r="79" spans="1:45" ht="24" customHeight="1" x14ac:dyDescent="0.3">
      <c r="A79" s="256">
        <v>44158</v>
      </c>
      <c r="B79" s="256"/>
      <c r="C79" s="28" t="s">
        <v>274</v>
      </c>
      <c r="D79" s="203" t="s">
        <v>55</v>
      </c>
      <c r="E79" s="280" t="s">
        <v>103</v>
      </c>
      <c r="F79" s="261"/>
      <c r="G79" s="264">
        <f t="shared" si="18"/>
        <v>68.669999999999987</v>
      </c>
      <c r="H79" s="289">
        <v>10.54</v>
      </c>
      <c r="I79" s="262">
        <f t="shared" si="16"/>
        <v>58.129999999999995</v>
      </c>
      <c r="J79" s="27"/>
      <c r="K79" s="27"/>
      <c r="L79" s="27"/>
      <c r="M79" s="27">
        <v>5.4</v>
      </c>
      <c r="N79" s="27"/>
      <c r="O79" s="27"/>
      <c r="P79" s="27"/>
      <c r="Q79" s="27"/>
      <c r="R79" s="27"/>
      <c r="S79" s="27"/>
      <c r="T79" s="27"/>
      <c r="U79" s="27">
        <v>52.73</v>
      </c>
      <c r="V79" s="27"/>
      <c r="W79" s="27"/>
      <c r="X79" s="287"/>
      <c r="Y79" s="27"/>
      <c r="Z79" s="27"/>
      <c r="AA79" s="27"/>
      <c r="AB79" s="27"/>
      <c r="AC79" s="27"/>
      <c r="AD79" s="27"/>
      <c r="AE79" s="27"/>
      <c r="AF79" s="286"/>
      <c r="AG79" s="27"/>
      <c r="AH79" s="27"/>
      <c r="AI79" s="27"/>
      <c r="AJ79" s="9"/>
      <c r="AK79" s="9"/>
      <c r="AL79" s="9"/>
      <c r="AM79" s="9"/>
      <c r="AN79" s="9"/>
      <c r="AO79" s="9"/>
      <c r="AP79" s="66"/>
      <c r="AQ79" s="168"/>
      <c r="AR79" s="168"/>
      <c r="AS79" s="168"/>
    </row>
    <row r="80" spans="1:45" ht="24" customHeight="1" x14ac:dyDescent="0.3">
      <c r="A80" s="256">
        <v>44180</v>
      </c>
      <c r="B80" s="256"/>
      <c r="C80" s="108" t="s">
        <v>209</v>
      </c>
      <c r="D80" s="203" t="s">
        <v>69</v>
      </c>
      <c r="E80" s="280" t="s">
        <v>104</v>
      </c>
      <c r="F80" s="261"/>
      <c r="G80" s="262">
        <f t="shared" si="18"/>
        <v>552.08000000000004</v>
      </c>
      <c r="H80" s="253"/>
      <c r="I80" s="262">
        <f t="shared" si="16"/>
        <v>552.08000000000004</v>
      </c>
      <c r="J80" s="104">
        <v>552.08000000000004</v>
      </c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284"/>
      <c r="Y80" s="104"/>
      <c r="Z80" s="104"/>
      <c r="AA80" s="104"/>
      <c r="AB80" s="104"/>
      <c r="AC80" s="104"/>
      <c r="AD80" s="104"/>
      <c r="AE80" s="104"/>
      <c r="AF80" s="283"/>
      <c r="AG80" s="104"/>
      <c r="AH80" s="104"/>
      <c r="AI80" s="104"/>
      <c r="AJ80" s="9"/>
      <c r="AK80" s="9"/>
      <c r="AL80" s="9"/>
      <c r="AM80" s="9"/>
      <c r="AN80" s="9"/>
      <c r="AO80" s="9"/>
      <c r="AP80" s="66"/>
      <c r="AQ80" s="168"/>
      <c r="AR80" s="168"/>
      <c r="AS80" s="168"/>
    </row>
    <row r="81" spans="1:45" ht="24" customHeight="1" x14ac:dyDescent="0.3">
      <c r="A81" s="256">
        <v>44180</v>
      </c>
      <c r="B81" s="256"/>
      <c r="C81" s="108" t="s">
        <v>210</v>
      </c>
      <c r="D81" s="203" t="s">
        <v>105</v>
      </c>
      <c r="E81" s="280" t="s">
        <v>106</v>
      </c>
      <c r="F81" s="261"/>
      <c r="G81" s="262">
        <f t="shared" si="18"/>
        <v>170.25</v>
      </c>
      <c r="H81" s="253">
        <v>43.07</v>
      </c>
      <c r="I81" s="262">
        <f t="shared" si="16"/>
        <v>127.18</v>
      </c>
      <c r="J81" s="290"/>
      <c r="K81" s="290"/>
      <c r="L81" s="290"/>
      <c r="M81" s="290"/>
      <c r="N81" s="290"/>
      <c r="O81" s="290"/>
      <c r="P81" s="290"/>
      <c r="Q81" s="290"/>
      <c r="R81" s="290"/>
      <c r="S81" s="290"/>
      <c r="T81" s="290"/>
      <c r="U81" s="290"/>
      <c r="V81" s="290"/>
      <c r="W81" s="290"/>
      <c r="X81" s="284"/>
      <c r="Y81" s="290"/>
      <c r="Z81" s="290"/>
      <c r="AA81" s="290"/>
      <c r="AB81" s="290"/>
      <c r="AC81" s="290">
        <v>127.18</v>
      </c>
      <c r="AD81" s="290"/>
      <c r="AE81" s="290"/>
      <c r="AF81" s="283"/>
      <c r="AG81" s="290"/>
      <c r="AH81" s="290"/>
      <c r="AI81" s="104"/>
      <c r="AJ81" s="9"/>
      <c r="AK81" s="9"/>
      <c r="AL81" s="9"/>
      <c r="AM81" s="9"/>
      <c r="AN81" s="9"/>
      <c r="AO81" s="9"/>
      <c r="AP81" s="66"/>
      <c r="AQ81" s="168"/>
      <c r="AR81" s="168"/>
      <c r="AS81" s="168"/>
    </row>
    <row r="82" spans="1:45" ht="24" customHeight="1" x14ac:dyDescent="0.3">
      <c r="A82" s="257">
        <v>44180</v>
      </c>
      <c r="B82" s="257"/>
      <c r="C82" s="28" t="s">
        <v>211</v>
      </c>
      <c r="D82" s="259" t="s">
        <v>105</v>
      </c>
      <c r="E82" s="266" t="s">
        <v>107</v>
      </c>
      <c r="F82" s="263"/>
      <c r="G82" s="262">
        <f t="shared" si="18"/>
        <v>45.83</v>
      </c>
      <c r="H82" s="253">
        <v>2.1800000000000002</v>
      </c>
      <c r="I82" s="262">
        <f t="shared" si="16"/>
        <v>43.65</v>
      </c>
      <c r="J82" s="290"/>
      <c r="K82" s="290"/>
      <c r="L82" s="290"/>
      <c r="M82" s="290"/>
      <c r="N82" s="290"/>
      <c r="O82" s="290"/>
      <c r="P82" s="290"/>
      <c r="Q82" s="290"/>
      <c r="R82" s="290"/>
      <c r="S82" s="290"/>
      <c r="T82" s="290"/>
      <c r="U82" s="290"/>
      <c r="V82" s="290"/>
      <c r="W82" s="290"/>
      <c r="X82" s="284"/>
      <c r="Y82" s="290"/>
      <c r="Z82" s="290"/>
      <c r="AA82" s="290"/>
      <c r="AB82" s="290"/>
      <c r="AC82" s="290">
        <v>43.65</v>
      </c>
      <c r="AD82" s="290"/>
      <c r="AE82" s="290"/>
      <c r="AF82" s="283"/>
      <c r="AG82" s="290"/>
      <c r="AH82" s="290"/>
      <c r="AI82" s="104"/>
      <c r="AJ82" s="9"/>
      <c r="AK82" s="9"/>
      <c r="AL82" s="9"/>
      <c r="AM82" s="9"/>
      <c r="AN82" s="9"/>
      <c r="AO82" s="9"/>
      <c r="AP82" s="66"/>
      <c r="AQ82" s="168"/>
      <c r="AR82" s="168"/>
      <c r="AS82" s="168"/>
    </row>
    <row r="83" spans="1:45" ht="24" customHeight="1" x14ac:dyDescent="0.3">
      <c r="A83" s="257">
        <v>44180</v>
      </c>
      <c r="B83" s="257"/>
      <c r="C83" s="28" t="s">
        <v>213</v>
      </c>
      <c r="D83" s="259" t="s">
        <v>108</v>
      </c>
      <c r="E83" s="266" t="s">
        <v>109</v>
      </c>
      <c r="F83" s="263"/>
      <c r="G83" s="264">
        <f t="shared" si="18"/>
        <v>654.09</v>
      </c>
      <c r="H83" s="260">
        <v>31.14</v>
      </c>
      <c r="I83" s="262">
        <f t="shared" si="16"/>
        <v>622.95000000000005</v>
      </c>
      <c r="J83" s="291"/>
      <c r="K83" s="291"/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87"/>
      <c r="Y83" s="291"/>
      <c r="Z83" s="291"/>
      <c r="AA83" s="291"/>
      <c r="AB83" s="291"/>
      <c r="AC83" s="291">
        <v>622.95000000000005</v>
      </c>
      <c r="AD83" s="291"/>
      <c r="AE83" s="291"/>
      <c r="AF83" s="286"/>
      <c r="AG83" s="291"/>
      <c r="AH83" s="291"/>
      <c r="AI83" s="27"/>
      <c r="AJ83" s="9"/>
      <c r="AK83" s="9"/>
      <c r="AL83" s="9"/>
      <c r="AM83" s="9"/>
      <c r="AN83" s="9"/>
      <c r="AO83" s="9"/>
      <c r="AP83" s="66"/>
      <c r="AQ83" s="168"/>
      <c r="AR83" s="168"/>
      <c r="AS83" s="168"/>
    </row>
    <row r="84" spans="1:45" ht="24" customHeight="1" x14ac:dyDescent="0.3">
      <c r="A84" s="257">
        <v>44180</v>
      </c>
      <c r="B84" s="257"/>
      <c r="C84" s="28" t="s">
        <v>215</v>
      </c>
      <c r="D84" s="259" t="s">
        <v>110</v>
      </c>
      <c r="E84" s="266" t="s">
        <v>111</v>
      </c>
      <c r="F84" s="263"/>
      <c r="G84" s="264">
        <f t="shared" si="18"/>
        <v>528</v>
      </c>
      <c r="H84" s="260">
        <v>88</v>
      </c>
      <c r="I84" s="262">
        <f t="shared" si="16"/>
        <v>440</v>
      </c>
      <c r="J84" s="291"/>
      <c r="K84" s="291"/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87"/>
      <c r="Y84" s="291"/>
      <c r="Z84" s="291">
        <v>440</v>
      </c>
      <c r="AA84" s="291"/>
      <c r="AB84" s="291"/>
      <c r="AC84" s="291"/>
      <c r="AD84" s="286"/>
      <c r="AE84" s="291"/>
      <c r="AF84" s="286"/>
      <c r="AG84" s="291"/>
      <c r="AH84" s="291"/>
      <c r="AI84" s="27"/>
      <c r="AJ84" s="9"/>
      <c r="AK84" s="9"/>
      <c r="AL84" s="9"/>
      <c r="AM84" s="9"/>
      <c r="AN84" s="9"/>
      <c r="AO84" s="9"/>
      <c r="AP84" s="66"/>
      <c r="AQ84" s="168"/>
      <c r="AR84" s="168"/>
      <c r="AS84" s="168"/>
    </row>
    <row r="85" spans="1:45" ht="24" customHeight="1" x14ac:dyDescent="0.3">
      <c r="A85" s="256">
        <v>44180</v>
      </c>
      <c r="B85" s="256"/>
      <c r="C85" s="108" t="s">
        <v>214</v>
      </c>
      <c r="D85" s="203" t="s">
        <v>75</v>
      </c>
      <c r="E85" s="280" t="s">
        <v>112</v>
      </c>
      <c r="F85" s="261"/>
      <c r="G85" s="292">
        <f t="shared" si="18"/>
        <v>61.14</v>
      </c>
      <c r="H85" s="260"/>
      <c r="I85" s="262">
        <f t="shared" si="16"/>
        <v>61.14</v>
      </c>
      <c r="J85" s="291"/>
      <c r="K85" s="291"/>
      <c r="L85" s="291"/>
      <c r="M85" s="291"/>
      <c r="N85" s="291"/>
      <c r="O85" s="291">
        <v>61.14</v>
      </c>
      <c r="P85" s="291"/>
      <c r="Q85" s="291"/>
      <c r="R85" s="291"/>
      <c r="S85" s="291"/>
      <c r="T85" s="291"/>
      <c r="U85" s="291"/>
      <c r="V85" s="291"/>
      <c r="W85" s="291"/>
      <c r="X85" s="287"/>
      <c r="Y85" s="291"/>
      <c r="Z85" s="291"/>
      <c r="AA85" s="291"/>
      <c r="AB85" s="291"/>
      <c r="AC85" s="291"/>
      <c r="AD85" s="293"/>
      <c r="AE85" s="291"/>
      <c r="AF85" s="286"/>
      <c r="AG85" s="291"/>
      <c r="AH85" s="291"/>
      <c r="AI85" s="27"/>
      <c r="AJ85" s="9"/>
      <c r="AK85" s="9"/>
      <c r="AL85" s="9"/>
      <c r="AM85" s="9"/>
      <c r="AN85" s="9"/>
      <c r="AO85" s="9"/>
      <c r="AP85" s="66"/>
      <c r="AQ85" s="168"/>
      <c r="AR85" s="168"/>
      <c r="AS85" s="168"/>
    </row>
    <row r="86" spans="1:45" ht="24" customHeight="1" x14ac:dyDescent="0.3">
      <c r="A86" s="256">
        <v>44180</v>
      </c>
      <c r="B86" s="256"/>
      <c r="C86" s="108" t="s">
        <v>216</v>
      </c>
      <c r="D86" s="203" t="s">
        <v>113</v>
      </c>
      <c r="E86" s="280" t="s">
        <v>114</v>
      </c>
      <c r="F86" s="261"/>
      <c r="G86" s="262">
        <f t="shared" si="18"/>
        <v>52.629999999999995</v>
      </c>
      <c r="H86" s="253">
        <v>6.23</v>
      </c>
      <c r="I86" s="262">
        <f t="shared" si="16"/>
        <v>46.4</v>
      </c>
      <c r="J86" s="290"/>
      <c r="K86" s="290"/>
      <c r="L86" s="290"/>
      <c r="M86" s="290"/>
      <c r="N86" s="290"/>
      <c r="O86" s="290"/>
      <c r="P86" s="290"/>
      <c r="Q86" s="290"/>
      <c r="R86" s="290"/>
      <c r="S86" s="290"/>
      <c r="T86" s="290"/>
      <c r="U86" s="290"/>
      <c r="V86" s="290"/>
      <c r="W86" s="290"/>
      <c r="X86" s="284"/>
      <c r="Y86" s="290"/>
      <c r="Z86" s="290"/>
      <c r="AA86" s="290"/>
      <c r="AB86" s="290"/>
      <c r="AC86" s="290">
        <v>46.4</v>
      </c>
      <c r="AD86" s="294"/>
      <c r="AE86" s="290"/>
      <c r="AF86" s="283"/>
      <c r="AG86" s="290"/>
      <c r="AH86" s="290"/>
      <c r="AI86" s="104"/>
      <c r="AJ86" s="9"/>
      <c r="AK86" s="9"/>
      <c r="AL86" s="9"/>
      <c r="AM86" s="9"/>
      <c r="AN86" s="9"/>
      <c r="AO86" s="9"/>
      <c r="AP86" s="66"/>
      <c r="AQ86" s="168"/>
      <c r="AR86" s="168"/>
      <c r="AS86" s="168"/>
    </row>
    <row r="87" spans="1:45" ht="24" customHeight="1" x14ac:dyDescent="0.3">
      <c r="A87" s="256">
        <v>44180</v>
      </c>
      <c r="B87" s="256"/>
      <c r="C87" s="108" t="s">
        <v>212</v>
      </c>
      <c r="D87" s="203" t="s">
        <v>62</v>
      </c>
      <c r="E87" s="280" t="s">
        <v>115</v>
      </c>
      <c r="F87" s="261"/>
      <c r="G87" s="262">
        <f t="shared" si="18"/>
        <v>136.19999999999999</v>
      </c>
      <c r="H87" s="253">
        <v>22.7</v>
      </c>
      <c r="I87" s="262">
        <f t="shared" si="16"/>
        <v>113.5</v>
      </c>
      <c r="J87" s="290"/>
      <c r="K87" s="290"/>
      <c r="L87" s="290"/>
      <c r="M87" s="290"/>
      <c r="N87" s="294"/>
      <c r="O87" s="290"/>
      <c r="P87" s="290"/>
      <c r="Q87" s="290"/>
      <c r="R87" s="290"/>
      <c r="S87" s="290"/>
      <c r="T87" s="290"/>
      <c r="U87" s="290"/>
      <c r="V87" s="290"/>
      <c r="W87" s="290"/>
      <c r="X87" s="284"/>
      <c r="Y87" s="290">
        <v>113.5</v>
      </c>
      <c r="Z87" s="290"/>
      <c r="AA87" s="290"/>
      <c r="AB87" s="290"/>
      <c r="AC87" s="295"/>
      <c r="AD87" s="283"/>
      <c r="AE87" s="290"/>
      <c r="AF87" s="283"/>
      <c r="AG87" s="290"/>
      <c r="AH87" s="290"/>
      <c r="AI87" s="104"/>
      <c r="AJ87" s="9"/>
      <c r="AK87" s="9"/>
      <c r="AL87" s="9"/>
      <c r="AM87" s="9"/>
      <c r="AN87" s="9"/>
      <c r="AO87" s="9"/>
      <c r="AP87" s="66"/>
      <c r="AQ87" s="168"/>
      <c r="AR87" s="168"/>
      <c r="AS87" s="168"/>
    </row>
    <row r="88" spans="1:45" ht="24" customHeight="1" x14ac:dyDescent="0.3">
      <c r="A88" s="257">
        <v>44196</v>
      </c>
      <c r="B88" s="257"/>
      <c r="C88" s="28" t="s">
        <v>207</v>
      </c>
      <c r="D88" s="259" t="s">
        <v>197</v>
      </c>
      <c r="E88" s="296" t="s">
        <v>237</v>
      </c>
      <c r="F88" s="263"/>
      <c r="G88" s="262">
        <f t="shared" si="18"/>
        <v>3000</v>
      </c>
      <c r="H88" s="253">
        <v>500</v>
      </c>
      <c r="I88" s="262">
        <f t="shared" si="16"/>
        <v>2500</v>
      </c>
      <c r="J88" s="290"/>
      <c r="K88" s="290"/>
      <c r="L88" s="290"/>
      <c r="M88" s="290"/>
      <c r="N88" s="294"/>
      <c r="O88" s="290"/>
      <c r="P88" s="290"/>
      <c r="Q88" s="290"/>
      <c r="R88" s="290"/>
      <c r="S88" s="290"/>
      <c r="T88" s="290"/>
      <c r="U88" s="290"/>
      <c r="V88" s="290"/>
      <c r="W88" s="290"/>
      <c r="X88" s="284"/>
      <c r="Y88" s="290"/>
      <c r="Z88" s="290"/>
      <c r="AA88" s="290"/>
      <c r="AB88" s="290"/>
      <c r="AC88" s="290"/>
      <c r="AD88" s="294"/>
      <c r="AE88" s="290">
        <v>2500</v>
      </c>
      <c r="AF88" s="283"/>
      <c r="AG88" s="290"/>
      <c r="AH88" s="290"/>
      <c r="AI88" s="104"/>
      <c r="AJ88" s="9"/>
      <c r="AK88" s="9"/>
      <c r="AL88" s="9"/>
      <c r="AM88" s="9"/>
      <c r="AN88" s="9"/>
      <c r="AO88" s="9"/>
      <c r="AP88" s="66"/>
      <c r="AQ88" s="168"/>
      <c r="AR88" s="168"/>
      <c r="AS88" s="168"/>
    </row>
    <row r="89" spans="1:45" ht="24" customHeight="1" x14ac:dyDescent="0.3">
      <c r="A89" s="257">
        <v>44204</v>
      </c>
      <c r="B89" s="257"/>
      <c r="C89" s="28" t="s">
        <v>223</v>
      </c>
      <c r="D89" s="259" t="s">
        <v>63</v>
      </c>
      <c r="E89" s="266" t="s">
        <v>252</v>
      </c>
      <c r="F89" s="263"/>
      <c r="G89" s="264">
        <f t="shared" si="18"/>
        <v>18</v>
      </c>
      <c r="H89" s="260"/>
      <c r="I89" s="262">
        <f t="shared" ref="I89:I119" si="19">SUM(J89:AI89)</f>
        <v>18</v>
      </c>
      <c r="J89" s="291"/>
      <c r="K89" s="291"/>
      <c r="L89" s="291"/>
      <c r="M89" s="291"/>
      <c r="N89" s="297"/>
      <c r="O89" s="291"/>
      <c r="P89" s="291"/>
      <c r="Q89" s="291"/>
      <c r="R89" s="291"/>
      <c r="S89" s="291"/>
      <c r="T89" s="291">
        <v>18</v>
      </c>
      <c r="U89" s="291"/>
      <c r="V89" s="291"/>
      <c r="W89" s="291"/>
      <c r="X89" s="287"/>
      <c r="Y89" s="291"/>
      <c r="Z89" s="291"/>
      <c r="AA89" s="291"/>
      <c r="AB89" s="291"/>
      <c r="AC89" s="291"/>
      <c r="AD89" s="291"/>
      <c r="AE89" s="291"/>
      <c r="AF89" s="286"/>
      <c r="AG89" s="291"/>
      <c r="AH89" s="291"/>
      <c r="AI89" s="27"/>
      <c r="AJ89" s="9"/>
      <c r="AK89" s="9"/>
      <c r="AL89" s="9"/>
      <c r="AM89" s="9"/>
      <c r="AN89" s="9"/>
      <c r="AO89" s="9"/>
      <c r="AP89" s="66"/>
      <c r="AQ89" s="168"/>
      <c r="AR89" s="168"/>
      <c r="AS89" s="168"/>
    </row>
    <row r="90" spans="1:45" ht="24" customHeight="1" x14ac:dyDescent="0.3">
      <c r="A90" s="257">
        <v>44205</v>
      </c>
      <c r="B90" s="257"/>
      <c r="C90" s="28" t="s">
        <v>217</v>
      </c>
      <c r="D90" s="259" t="s">
        <v>116</v>
      </c>
      <c r="E90" s="296" t="s">
        <v>117</v>
      </c>
      <c r="F90" s="263"/>
      <c r="G90" s="264">
        <f t="shared" si="18"/>
        <v>160.38</v>
      </c>
      <c r="H90" s="289">
        <v>5.67</v>
      </c>
      <c r="I90" s="262">
        <f t="shared" si="19"/>
        <v>154.71</v>
      </c>
      <c r="J90" s="291"/>
      <c r="K90" s="291"/>
      <c r="L90" s="291"/>
      <c r="M90" s="291"/>
      <c r="N90" s="297"/>
      <c r="O90" s="291"/>
      <c r="P90" s="291"/>
      <c r="Q90" s="291"/>
      <c r="R90" s="291"/>
      <c r="S90" s="291"/>
      <c r="T90" s="291"/>
      <c r="U90" s="291"/>
      <c r="V90" s="291"/>
      <c r="W90" s="291"/>
      <c r="X90" s="287"/>
      <c r="Y90" s="291"/>
      <c r="Z90" s="291"/>
      <c r="AA90" s="291"/>
      <c r="AB90" s="291"/>
      <c r="AC90" s="291">
        <v>154.71</v>
      </c>
      <c r="AD90" s="291"/>
      <c r="AE90" s="291"/>
      <c r="AF90" s="286"/>
      <c r="AG90" s="291"/>
      <c r="AH90" s="291"/>
      <c r="AI90" s="27"/>
      <c r="AJ90" s="9"/>
      <c r="AK90" s="9"/>
      <c r="AL90" s="9"/>
      <c r="AM90" s="9"/>
      <c r="AN90" s="9"/>
      <c r="AO90" s="9"/>
      <c r="AP90" s="66"/>
      <c r="AQ90" s="168"/>
      <c r="AR90" s="168"/>
      <c r="AS90" s="168"/>
    </row>
    <row r="91" spans="1:45" ht="24" customHeight="1" x14ac:dyDescent="0.3">
      <c r="A91" s="256">
        <v>44206</v>
      </c>
      <c r="B91" s="256"/>
      <c r="C91" s="108" t="s">
        <v>218</v>
      </c>
      <c r="D91" s="203" t="s">
        <v>108</v>
      </c>
      <c r="E91" s="280" t="s">
        <v>118</v>
      </c>
      <c r="F91" s="261"/>
      <c r="G91" s="260">
        <f t="shared" si="18"/>
        <v>189.96</v>
      </c>
      <c r="H91" s="260">
        <v>31.66</v>
      </c>
      <c r="I91" s="262">
        <f t="shared" si="19"/>
        <v>158.30000000000001</v>
      </c>
      <c r="J91" s="298"/>
      <c r="K91" s="291"/>
      <c r="L91" s="291"/>
      <c r="M91" s="297"/>
      <c r="N91" s="291"/>
      <c r="O91" s="291"/>
      <c r="P91" s="291"/>
      <c r="Q91" s="291"/>
      <c r="R91" s="291"/>
      <c r="S91" s="291"/>
      <c r="T91" s="291">
        <v>158.30000000000001</v>
      </c>
      <c r="U91" s="291"/>
      <c r="V91" s="291"/>
      <c r="W91" s="291"/>
      <c r="X91" s="40"/>
      <c r="Y91" s="291"/>
      <c r="Z91" s="286"/>
      <c r="AA91" s="291"/>
      <c r="AB91" s="291"/>
      <c r="AC91" s="291"/>
      <c r="AD91" s="291"/>
      <c r="AE91" s="291"/>
      <c r="AF91" s="286"/>
      <c r="AG91" s="291"/>
      <c r="AH91" s="297"/>
      <c r="AI91" s="27"/>
      <c r="AJ91" s="9"/>
      <c r="AK91" s="9"/>
      <c r="AL91" s="9"/>
      <c r="AM91" s="9"/>
      <c r="AN91" s="9"/>
      <c r="AO91" s="9"/>
      <c r="AP91" s="66"/>
      <c r="AQ91" s="168"/>
      <c r="AR91" s="168"/>
      <c r="AS91" s="168"/>
    </row>
    <row r="92" spans="1:45" ht="24" customHeight="1" x14ac:dyDescent="0.3">
      <c r="A92" s="256">
        <v>44207</v>
      </c>
      <c r="B92" s="256"/>
      <c r="C92" s="108" t="s">
        <v>219</v>
      </c>
      <c r="D92" s="203" t="s">
        <v>119</v>
      </c>
      <c r="E92" s="280" t="s">
        <v>120</v>
      </c>
      <c r="F92" s="261"/>
      <c r="G92" s="253">
        <f t="shared" si="18"/>
        <v>354</v>
      </c>
      <c r="H92" s="253">
        <v>59</v>
      </c>
      <c r="I92" s="262">
        <f t="shared" si="19"/>
        <v>295</v>
      </c>
      <c r="J92" s="299"/>
      <c r="K92" s="290"/>
      <c r="L92" s="290"/>
      <c r="M92" s="294"/>
      <c r="N92" s="290"/>
      <c r="O92" s="290"/>
      <c r="P92" s="290"/>
      <c r="Q92" s="290"/>
      <c r="R92" s="290"/>
      <c r="S92" s="290"/>
      <c r="T92" s="290"/>
      <c r="U92" s="290"/>
      <c r="V92" s="290"/>
      <c r="W92" s="290"/>
      <c r="X92" s="300"/>
      <c r="Y92" s="290"/>
      <c r="Z92" s="290"/>
      <c r="AA92" s="290"/>
      <c r="AB92" s="290"/>
      <c r="AC92" s="290">
        <v>295</v>
      </c>
      <c r="AD92" s="290"/>
      <c r="AE92" s="290"/>
      <c r="AF92" s="283"/>
      <c r="AG92" s="290"/>
      <c r="AH92" s="294"/>
      <c r="AI92" s="104"/>
      <c r="AJ92" s="9"/>
      <c r="AK92" s="9"/>
      <c r="AL92" s="9"/>
      <c r="AM92" s="9"/>
      <c r="AN92" s="9"/>
      <c r="AO92" s="9"/>
      <c r="AP92" s="9"/>
      <c r="AQ92" s="168"/>
      <c r="AR92" s="168"/>
      <c r="AS92" s="168"/>
    </row>
    <row r="93" spans="1:45" ht="24" customHeight="1" x14ac:dyDescent="0.3">
      <c r="A93" s="256">
        <v>44207</v>
      </c>
      <c r="B93" s="256"/>
      <c r="C93" s="108" t="s">
        <v>220</v>
      </c>
      <c r="D93" s="203" t="s">
        <v>121</v>
      </c>
      <c r="E93" s="280" t="s">
        <v>122</v>
      </c>
      <c r="F93" s="261"/>
      <c r="G93" s="253">
        <f t="shared" si="18"/>
        <v>150</v>
      </c>
      <c r="H93" s="253"/>
      <c r="I93" s="262">
        <f t="shared" si="19"/>
        <v>150</v>
      </c>
      <c r="J93" s="299"/>
      <c r="K93" s="290"/>
      <c r="L93" s="290"/>
      <c r="M93" s="294"/>
      <c r="N93" s="290"/>
      <c r="O93" s="290"/>
      <c r="P93" s="290"/>
      <c r="Q93" s="290"/>
      <c r="R93" s="290" t="s">
        <v>0</v>
      </c>
      <c r="S93" s="290" t="s">
        <v>0</v>
      </c>
      <c r="T93" s="290"/>
      <c r="U93" s="290"/>
      <c r="V93" s="290"/>
      <c r="W93" s="290"/>
      <c r="X93" s="300"/>
      <c r="Y93" s="290"/>
      <c r="Z93" s="290"/>
      <c r="AA93" s="290"/>
      <c r="AB93" s="290"/>
      <c r="AC93" s="290">
        <v>150</v>
      </c>
      <c r="AD93" s="290"/>
      <c r="AE93" s="290"/>
      <c r="AF93" s="283"/>
      <c r="AG93" s="290"/>
      <c r="AH93" s="294"/>
      <c r="AI93" s="104"/>
      <c r="AJ93" s="9"/>
      <c r="AK93" s="9"/>
      <c r="AL93" s="9"/>
      <c r="AM93" s="9"/>
      <c r="AN93" s="9"/>
      <c r="AO93" s="9"/>
      <c r="AP93" s="66"/>
      <c r="AQ93" s="168"/>
      <c r="AR93" s="168"/>
      <c r="AS93" s="168"/>
    </row>
    <row r="94" spans="1:45" ht="24" customHeight="1" x14ac:dyDescent="0.3">
      <c r="A94" s="257">
        <v>44207</v>
      </c>
      <c r="B94" s="257"/>
      <c r="C94" s="28" t="s">
        <v>221</v>
      </c>
      <c r="D94" s="259" t="s">
        <v>121</v>
      </c>
      <c r="E94" s="266" t="s">
        <v>122</v>
      </c>
      <c r="F94" s="263"/>
      <c r="G94" s="253">
        <f t="shared" si="18"/>
        <v>375</v>
      </c>
      <c r="H94" s="253"/>
      <c r="I94" s="262">
        <f t="shared" si="19"/>
        <v>375</v>
      </c>
      <c r="J94" s="299"/>
      <c r="K94" s="290"/>
      <c r="L94" s="290"/>
      <c r="M94" s="294"/>
      <c r="N94" s="290"/>
      <c r="O94" s="290"/>
      <c r="P94" s="290"/>
      <c r="Q94" s="290"/>
      <c r="R94" s="290"/>
      <c r="S94" s="290"/>
      <c r="T94" s="290"/>
      <c r="U94" s="290"/>
      <c r="V94" s="290"/>
      <c r="W94" s="290"/>
      <c r="X94" s="300"/>
      <c r="Y94" s="290"/>
      <c r="Z94" s="290"/>
      <c r="AA94" s="290"/>
      <c r="AB94" s="290"/>
      <c r="AC94" s="290">
        <v>375</v>
      </c>
      <c r="AD94" s="290"/>
      <c r="AE94" s="290"/>
      <c r="AF94" s="283"/>
      <c r="AG94" s="290"/>
      <c r="AH94" s="294"/>
      <c r="AI94" s="104"/>
      <c r="AJ94" s="9"/>
      <c r="AK94" s="9"/>
      <c r="AL94" s="9"/>
      <c r="AM94" s="9"/>
      <c r="AN94" s="9"/>
      <c r="AO94" s="9"/>
      <c r="AP94" s="66"/>
      <c r="AQ94" s="168"/>
      <c r="AR94" s="168"/>
      <c r="AS94" s="168"/>
    </row>
    <row r="95" spans="1:45" ht="24" customHeight="1" x14ac:dyDescent="0.3">
      <c r="A95" s="257">
        <v>44207</v>
      </c>
      <c r="B95" s="257"/>
      <c r="C95" s="28" t="s">
        <v>222</v>
      </c>
      <c r="D95" s="259" t="s">
        <v>121</v>
      </c>
      <c r="E95" s="266" t="s">
        <v>122</v>
      </c>
      <c r="F95" s="263"/>
      <c r="G95" s="260">
        <f t="shared" si="18"/>
        <v>625</v>
      </c>
      <c r="H95" s="260"/>
      <c r="I95" s="262">
        <f t="shared" si="19"/>
        <v>625</v>
      </c>
      <c r="J95" s="298"/>
      <c r="K95" s="291"/>
      <c r="L95" s="291"/>
      <c r="M95" s="297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40"/>
      <c r="Y95" s="291"/>
      <c r="Z95" s="291"/>
      <c r="AA95" s="291"/>
      <c r="AB95" s="291"/>
      <c r="AC95" s="291">
        <v>625</v>
      </c>
      <c r="AD95" s="291"/>
      <c r="AE95" s="291"/>
      <c r="AF95" s="286"/>
      <c r="AG95" s="291"/>
      <c r="AH95" s="297"/>
      <c r="AI95" s="27"/>
      <c r="AJ95" s="9"/>
      <c r="AK95" s="9"/>
      <c r="AL95" s="9"/>
      <c r="AM95" s="9"/>
      <c r="AN95" s="9"/>
      <c r="AO95" s="9"/>
      <c r="AP95" s="66"/>
      <c r="AQ95" s="168"/>
      <c r="AR95" s="168"/>
      <c r="AS95" s="168"/>
    </row>
    <row r="96" spans="1:45" ht="24" customHeight="1" x14ac:dyDescent="0.3">
      <c r="A96" s="257">
        <v>44228</v>
      </c>
      <c r="B96" s="257"/>
      <c r="C96" s="28" t="s">
        <v>224</v>
      </c>
      <c r="D96" s="259" t="s">
        <v>123</v>
      </c>
      <c r="E96" s="266" t="s">
        <v>124</v>
      </c>
      <c r="F96" s="263"/>
      <c r="G96" s="260">
        <f t="shared" si="18"/>
        <v>365</v>
      </c>
      <c r="H96" s="260"/>
      <c r="I96" s="262">
        <f t="shared" si="19"/>
        <v>365</v>
      </c>
      <c r="J96" s="298"/>
      <c r="K96" s="291"/>
      <c r="L96" s="291"/>
      <c r="M96" s="297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87"/>
      <c r="Y96" s="291"/>
      <c r="Z96" s="291"/>
      <c r="AA96" s="291"/>
      <c r="AB96" s="291"/>
      <c r="AC96" s="297">
        <v>365</v>
      </c>
      <c r="AD96" s="291"/>
      <c r="AE96" s="291"/>
      <c r="AF96" s="286"/>
      <c r="AG96" s="291"/>
      <c r="AH96" s="297"/>
      <c r="AI96" s="27"/>
      <c r="AJ96" s="9"/>
      <c r="AK96" s="9"/>
      <c r="AL96" s="9"/>
      <c r="AM96" s="9"/>
      <c r="AN96" s="9"/>
      <c r="AO96" s="9"/>
      <c r="AP96" s="66"/>
      <c r="AQ96" s="168"/>
      <c r="AR96" s="168"/>
      <c r="AS96" s="168"/>
    </row>
    <row r="97" spans="1:45" ht="24" customHeight="1" x14ac:dyDescent="0.3">
      <c r="A97" s="256">
        <v>44228</v>
      </c>
      <c r="B97" s="256"/>
      <c r="C97" s="108" t="s">
        <v>225</v>
      </c>
      <c r="D97" s="203" t="s">
        <v>52</v>
      </c>
      <c r="E97" s="280" t="s">
        <v>125</v>
      </c>
      <c r="F97" s="261"/>
      <c r="G97" s="260">
        <f t="shared" si="18"/>
        <v>392.16</v>
      </c>
      <c r="H97" s="260">
        <v>65.36</v>
      </c>
      <c r="I97" s="262">
        <f t="shared" si="19"/>
        <v>326.8</v>
      </c>
      <c r="J97" s="298"/>
      <c r="K97" s="291"/>
      <c r="L97" s="291"/>
      <c r="M97" s="297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87"/>
      <c r="Y97" s="291"/>
      <c r="Z97" s="291"/>
      <c r="AA97" s="291"/>
      <c r="AB97" s="291"/>
      <c r="AC97" s="291"/>
      <c r="AD97" s="291"/>
      <c r="AE97" s="297">
        <v>326.8</v>
      </c>
      <c r="AF97" s="286"/>
      <c r="AG97" s="291"/>
      <c r="AH97" s="297"/>
      <c r="AI97" s="27"/>
      <c r="AJ97" s="9"/>
      <c r="AK97" s="9"/>
      <c r="AL97" s="9"/>
      <c r="AM97" s="9"/>
      <c r="AN97" s="9"/>
      <c r="AO97" s="9"/>
      <c r="AP97" s="66"/>
      <c r="AQ97" s="168"/>
      <c r="AR97" s="168"/>
      <c r="AS97" s="168"/>
    </row>
    <row r="98" spans="1:45" ht="24" customHeight="1" x14ac:dyDescent="0.3">
      <c r="A98" s="256">
        <v>44228</v>
      </c>
      <c r="B98" s="256"/>
      <c r="C98" s="108" t="s">
        <v>226</v>
      </c>
      <c r="D98" s="203" t="s">
        <v>126</v>
      </c>
      <c r="E98" s="280" t="s">
        <v>127</v>
      </c>
      <c r="F98" s="261"/>
      <c r="G98" s="253">
        <f t="shared" si="18"/>
        <v>200</v>
      </c>
      <c r="H98" s="253"/>
      <c r="I98" s="262">
        <f t="shared" si="19"/>
        <v>200</v>
      </c>
      <c r="J98" s="299"/>
      <c r="K98" s="290"/>
      <c r="L98" s="290"/>
      <c r="M98" s="294"/>
      <c r="N98" s="290"/>
      <c r="O98" s="290"/>
      <c r="P98" s="301"/>
      <c r="Q98" s="290"/>
      <c r="R98" s="290"/>
      <c r="S98" s="294">
        <v>200</v>
      </c>
      <c r="T98" s="290"/>
      <c r="U98" s="290"/>
      <c r="V98" s="290"/>
      <c r="W98" s="290"/>
      <c r="X98" s="284"/>
      <c r="Y98" s="290"/>
      <c r="Z98" s="290"/>
      <c r="AA98" s="290"/>
      <c r="AB98" s="290"/>
      <c r="AC98" s="290"/>
      <c r="AD98" s="290"/>
      <c r="AE98" s="290"/>
      <c r="AF98" s="283"/>
      <c r="AG98" s="290"/>
      <c r="AH98" s="294"/>
      <c r="AI98" s="104"/>
      <c r="AJ98" s="9"/>
      <c r="AK98" s="9"/>
      <c r="AL98" s="9"/>
      <c r="AM98" s="9"/>
      <c r="AN98" s="9"/>
      <c r="AO98" s="9"/>
      <c r="AP98" s="66"/>
      <c r="AQ98" s="168"/>
      <c r="AR98" s="168"/>
      <c r="AS98" s="168"/>
    </row>
    <row r="99" spans="1:45" ht="24" customHeight="1" x14ac:dyDescent="0.3">
      <c r="A99" s="256">
        <v>44228</v>
      </c>
      <c r="B99" s="256"/>
      <c r="C99" s="108" t="s">
        <v>227</v>
      </c>
      <c r="D99" s="203" t="s">
        <v>128</v>
      </c>
      <c r="E99" s="280" t="s">
        <v>129</v>
      </c>
      <c r="F99" s="261"/>
      <c r="G99" s="253">
        <f t="shared" si="18"/>
        <v>720</v>
      </c>
      <c r="H99" s="253">
        <v>120</v>
      </c>
      <c r="I99" s="262">
        <f t="shared" si="19"/>
        <v>600</v>
      </c>
      <c r="J99" s="299"/>
      <c r="K99" s="290"/>
      <c r="L99" s="290"/>
      <c r="M99" s="294"/>
      <c r="N99" s="290"/>
      <c r="O99" s="290"/>
      <c r="P99" s="294">
        <v>600</v>
      </c>
      <c r="Q99" s="290"/>
      <c r="R99" s="290"/>
      <c r="S99" s="290"/>
      <c r="T99" s="290"/>
      <c r="U99" s="290"/>
      <c r="V99" s="290"/>
      <c r="W99" s="290"/>
      <c r="X99" s="284"/>
      <c r="Y99" s="290"/>
      <c r="Z99" s="290"/>
      <c r="AA99" s="290"/>
      <c r="AB99" s="290"/>
      <c r="AC99" s="290"/>
      <c r="AD99" s="290"/>
      <c r="AE99" s="290"/>
      <c r="AF99" s="283"/>
      <c r="AG99" s="290"/>
      <c r="AH99" s="294"/>
      <c r="AI99" s="104"/>
      <c r="AJ99" s="9"/>
      <c r="AK99" s="9"/>
      <c r="AL99" s="9"/>
      <c r="AM99" s="9"/>
      <c r="AN99" s="9"/>
      <c r="AO99" s="9"/>
      <c r="AP99" s="66"/>
      <c r="AQ99" s="168"/>
      <c r="AR99" s="168"/>
      <c r="AS99" s="168"/>
    </row>
    <row r="100" spans="1:45" ht="24" customHeight="1" x14ac:dyDescent="0.3">
      <c r="A100" s="257">
        <v>44228</v>
      </c>
      <c r="B100" s="257"/>
      <c r="C100" s="28" t="s">
        <v>228</v>
      </c>
      <c r="D100" s="259" t="s">
        <v>194</v>
      </c>
      <c r="E100" s="266" t="s">
        <v>131</v>
      </c>
      <c r="F100" s="263"/>
      <c r="G100" s="253">
        <f t="shared" si="18"/>
        <v>3480</v>
      </c>
      <c r="H100" s="253">
        <v>580</v>
      </c>
      <c r="I100" s="262">
        <f t="shared" si="19"/>
        <v>2900</v>
      </c>
      <c r="J100" s="299"/>
      <c r="K100" s="290"/>
      <c r="L100" s="290"/>
      <c r="M100" s="294"/>
      <c r="N100" s="290"/>
      <c r="O100" s="290"/>
      <c r="P100" s="290"/>
      <c r="Q100" s="290"/>
      <c r="R100" s="290"/>
      <c r="S100" s="290"/>
      <c r="T100" s="290"/>
      <c r="U100" s="290"/>
      <c r="V100" s="290"/>
      <c r="W100" s="290"/>
      <c r="X100" s="283"/>
      <c r="Y100" s="290"/>
      <c r="Z100" s="290"/>
      <c r="AA100" s="290"/>
      <c r="AB100" s="290"/>
      <c r="AC100" s="290"/>
      <c r="AD100" s="302"/>
      <c r="AE100" s="290"/>
      <c r="AF100" s="283"/>
      <c r="AG100" s="290"/>
      <c r="AH100" s="294"/>
      <c r="AI100" s="104">
        <v>2900</v>
      </c>
      <c r="AJ100" s="9"/>
      <c r="AK100" s="9"/>
      <c r="AL100" s="9"/>
      <c r="AM100" s="9"/>
      <c r="AN100" s="188"/>
      <c r="AO100" s="189"/>
      <c r="AP100" s="66"/>
      <c r="AQ100" s="168"/>
      <c r="AR100" s="168"/>
      <c r="AS100" s="168"/>
    </row>
    <row r="101" spans="1:45" ht="24" customHeight="1" x14ac:dyDescent="0.3">
      <c r="A101" s="257">
        <v>44228</v>
      </c>
      <c r="B101" s="257"/>
      <c r="C101" s="28" t="s">
        <v>229</v>
      </c>
      <c r="D101" s="259" t="s">
        <v>132</v>
      </c>
      <c r="E101" s="266" t="s">
        <v>133</v>
      </c>
      <c r="F101" s="303"/>
      <c r="G101" s="260">
        <f t="shared" si="18"/>
        <v>1104.1600000000001</v>
      </c>
      <c r="H101" s="260"/>
      <c r="I101" s="262">
        <f t="shared" si="19"/>
        <v>1104.1600000000001</v>
      </c>
      <c r="J101" s="291">
        <v>1104.1600000000001</v>
      </c>
      <c r="K101" s="291"/>
      <c r="L101" s="291"/>
      <c r="M101" s="297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87"/>
      <c r="Y101" s="291"/>
      <c r="Z101" s="291"/>
      <c r="AA101" s="291"/>
      <c r="AB101" s="291"/>
      <c r="AC101" s="291"/>
      <c r="AD101" s="291"/>
      <c r="AE101" s="291"/>
      <c r="AF101" s="286"/>
      <c r="AG101" s="291"/>
      <c r="AH101" s="297"/>
      <c r="AI101" s="27"/>
      <c r="AJ101" s="9"/>
      <c r="AK101" s="9"/>
      <c r="AL101" s="9"/>
      <c r="AM101" s="9"/>
      <c r="AN101" s="9"/>
      <c r="AO101" s="9"/>
      <c r="AP101" s="66"/>
      <c r="AQ101" s="168"/>
      <c r="AR101" s="168"/>
      <c r="AS101" s="168"/>
    </row>
    <row r="102" spans="1:45" ht="24" customHeight="1" x14ac:dyDescent="0.3">
      <c r="A102" s="257">
        <v>44228</v>
      </c>
      <c r="B102" s="257"/>
      <c r="C102" s="28" t="s">
        <v>230</v>
      </c>
      <c r="D102" s="259" t="s">
        <v>63</v>
      </c>
      <c r="E102" s="266" t="s">
        <v>134</v>
      </c>
      <c r="F102" s="263"/>
      <c r="G102" s="260">
        <f t="shared" si="18"/>
        <v>25</v>
      </c>
      <c r="H102" s="260"/>
      <c r="I102" s="262">
        <f t="shared" si="19"/>
        <v>25</v>
      </c>
      <c r="J102" s="298"/>
      <c r="K102" s="291"/>
      <c r="L102" s="291"/>
      <c r="M102" s="297"/>
      <c r="N102" s="291"/>
      <c r="O102" s="291"/>
      <c r="P102" s="291"/>
      <c r="Q102" s="291"/>
      <c r="R102" s="291"/>
      <c r="S102" s="291"/>
      <c r="T102" s="291"/>
      <c r="U102" s="291"/>
      <c r="V102" s="297"/>
      <c r="W102" s="297">
        <v>25</v>
      </c>
      <c r="X102" s="287"/>
      <c r="Y102" s="291"/>
      <c r="Z102" s="291"/>
      <c r="AA102" s="291"/>
      <c r="AB102" s="291"/>
      <c r="AC102" s="291"/>
      <c r="AD102" s="291"/>
      <c r="AE102" s="291"/>
      <c r="AF102" s="286"/>
      <c r="AG102" s="291"/>
      <c r="AH102" s="297"/>
      <c r="AI102" s="27"/>
      <c r="AJ102" s="9"/>
      <c r="AK102" s="9"/>
      <c r="AL102" s="9"/>
      <c r="AM102" s="9"/>
      <c r="AN102" s="9"/>
      <c r="AO102" s="9"/>
      <c r="AP102" s="66"/>
      <c r="AQ102" s="168"/>
      <c r="AR102" s="168"/>
      <c r="AS102" s="168"/>
    </row>
    <row r="103" spans="1:45" ht="24" customHeight="1" x14ac:dyDescent="0.3">
      <c r="A103" s="256">
        <v>44249</v>
      </c>
      <c r="B103" s="256"/>
      <c r="C103" s="108" t="s">
        <v>231</v>
      </c>
      <c r="D103" s="203" t="s">
        <v>144</v>
      </c>
      <c r="E103" s="280" t="s">
        <v>145</v>
      </c>
      <c r="F103" s="261"/>
      <c r="G103" s="289">
        <f t="shared" ref="G103:G119" si="20">H103+I103</f>
        <v>19.260000000000002</v>
      </c>
      <c r="H103" s="260">
        <v>3.23</v>
      </c>
      <c r="I103" s="262">
        <f t="shared" si="19"/>
        <v>16.03</v>
      </c>
      <c r="J103" s="298"/>
      <c r="K103" s="291"/>
      <c r="L103" s="291"/>
      <c r="M103" s="297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87"/>
      <c r="Y103" s="291"/>
      <c r="Z103" s="291"/>
      <c r="AA103" s="291"/>
      <c r="AB103" s="291"/>
      <c r="AC103" s="297">
        <v>16.03</v>
      </c>
      <c r="AD103" s="291"/>
      <c r="AE103" s="291"/>
      <c r="AF103" s="286"/>
      <c r="AG103" s="291"/>
      <c r="AH103" s="297"/>
      <c r="AI103" s="27"/>
      <c r="AJ103" s="9"/>
      <c r="AK103" s="9"/>
      <c r="AL103" s="9"/>
      <c r="AM103" s="9"/>
      <c r="AN103" s="9"/>
      <c r="AO103" s="9"/>
      <c r="AP103" s="66"/>
      <c r="AQ103" s="168"/>
      <c r="AR103" s="168"/>
      <c r="AS103" s="168"/>
    </row>
    <row r="104" spans="1:45" ht="24" customHeight="1" x14ac:dyDescent="0.3">
      <c r="A104" s="256">
        <v>44249</v>
      </c>
      <c r="B104" s="256"/>
      <c r="C104" s="108" t="s">
        <v>232</v>
      </c>
      <c r="D104" s="203" t="s">
        <v>146</v>
      </c>
      <c r="E104" s="280" t="s">
        <v>147</v>
      </c>
      <c r="F104" s="261"/>
      <c r="G104" s="253">
        <f t="shared" si="20"/>
        <v>345.6</v>
      </c>
      <c r="H104" s="253">
        <v>57.6</v>
      </c>
      <c r="I104" s="262">
        <f t="shared" si="19"/>
        <v>288</v>
      </c>
      <c r="J104" s="290"/>
      <c r="K104" s="290"/>
      <c r="L104" s="290"/>
      <c r="M104" s="290"/>
      <c r="N104" s="290"/>
      <c r="O104" s="290"/>
      <c r="P104" s="290"/>
      <c r="Q104" s="290"/>
      <c r="R104" s="290"/>
      <c r="S104" s="290"/>
      <c r="T104" s="290"/>
      <c r="U104" s="290"/>
      <c r="V104" s="290"/>
      <c r="W104" s="290"/>
      <c r="X104" s="299"/>
      <c r="Y104" s="290"/>
      <c r="Z104" s="290">
        <v>102</v>
      </c>
      <c r="AA104" s="290"/>
      <c r="AB104" s="290"/>
      <c r="AC104" s="290">
        <v>78</v>
      </c>
      <c r="AD104" s="283"/>
      <c r="AE104" s="290">
        <v>108</v>
      </c>
      <c r="AF104" s="290"/>
      <c r="AG104" s="290"/>
      <c r="AH104" s="290"/>
      <c r="AI104" s="104"/>
      <c r="AJ104" s="9"/>
      <c r="AK104" s="9"/>
      <c r="AL104" s="9"/>
      <c r="AM104" s="9"/>
      <c r="AN104" s="9"/>
      <c r="AO104" s="9"/>
      <c r="AP104" s="66"/>
      <c r="AQ104" s="168"/>
      <c r="AR104" s="168"/>
      <c r="AS104" s="168"/>
    </row>
    <row r="105" spans="1:45" ht="24" customHeight="1" x14ac:dyDescent="0.3">
      <c r="A105" s="256">
        <v>44249</v>
      </c>
      <c r="B105" s="256"/>
      <c r="C105" s="108" t="s">
        <v>233</v>
      </c>
      <c r="D105" s="203" t="s">
        <v>148</v>
      </c>
      <c r="E105" s="280" t="s">
        <v>149</v>
      </c>
      <c r="F105" s="261"/>
      <c r="G105" s="253">
        <f t="shared" si="20"/>
        <v>29.99</v>
      </c>
      <c r="H105" s="253">
        <v>5</v>
      </c>
      <c r="I105" s="262">
        <f t="shared" si="19"/>
        <v>24.99</v>
      </c>
      <c r="J105" s="290"/>
      <c r="K105" s="290"/>
      <c r="L105" s="290"/>
      <c r="M105" s="290"/>
      <c r="N105" s="290"/>
      <c r="O105" s="290"/>
      <c r="P105" s="290"/>
      <c r="Q105" s="290">
        <v>24.99</v>
      </c>
      <c r="R105" s="290"/>
      <c r="S105" s="290"/>
      <c r="T105" s="290"/>
      <c r="U105" s="283"/>
      <c r="V105" s="283"/>
      <c r="W105" s="290"/>
      <c r="X105" s="299"/>
      <c r="Y105" s="290"/>
      <c r="Z105" s="283"/>
      <c r="AA105" s="290"/>
      <c r="AB105" s="290"/>
      <c r="AC105" s="290"/>
      <c r="AD105" s="290"/>
      <c r="AE105" s="290"/>
      <c r="AF105" s="290"/>
      <c r="AG105" s="290"/>
      <c r="AH105" s="290"/>
      <c r="AI105" s="104"/>
      <c r="AJ105" s="190"/>
      <c r="AK105" s="190"/>
      <c r="AL105" s="190"/>
      <c r="AM105" s="9"/>
      <c r="AN105" s="9"/>
      <c r="AO105" s="9"/>
      <c r="AP105" s="66"/>
      <c r="AQ105" s="168"/>
      <c r="AR105" s="168"/>
      <c r="AS105" s="168"/>
    </row>
    <row r="106" spans="1:45" ht="24" customHeight="1" x14ac:dyDescent="0.3">
      <c r="A106" s="257">
        <v>44249</v>
      </c>
      <c r="B106" s="257"/>
      <c r="C106" s="28" t="s">
        <v>234</v>
      </c>
      <c r="D106" s="259" t="s">
        <v>194</v>
      </c>
      <c r="E106" s="266" t="s">
        <v>150</v>
      </c>
      <c r="F106" s="263"/>
      <c r="G106" s="253">
        <f t="shared" si="20"/>
        <v>50</v>
      </c>
      <c r="H106" s="253"/>
      <c r="I106" s="262">
        <f t="shared" si="19"/>
        <v>50</v>
      </c>
      <c r="J106" s="290"/>
      <c r="K106" s="290"/>
      <c r="L106" s="290">
        <v>50</v>
      </c>
      <c r="M106" s="290"/>
      <c r="N106" s="290"/>
      <c r="O106" s="290"/>
      <c r="P106" s="290"/>
      <c r="Q106" s="290"/>
      <c r="R106" s="290"/>
      <c r="S106" s="290"/>
      <c r="T106" s="290"/>
      <c r="U106" s="290"/>
      <c r="V106" s="290"/>
      <c r="W106" s="290"/>
      <c r="X106" s="299"/>
      <c r="Y106" s="290"/>
      <c r="Z106" s="290"/>
      <c r="AA106" s="290"/>
      <c r="AB106" s="290"/>
      <c r="AC106" s="290"/>
      <c r="AD106" s="290"/>
      <c r="AE106" s="290"/>
      <c r="AF106" s="290"/>
      <c r="AG106" s="290"/>
      <c r="AH106" s="290"/>
      <c r="AI106" s="104"/>
      <c r="AJ106" s="190"/>
      <c r="AK106" s="190"/>
      <c r="AL106" s="190"/>
      <c r="AM106" s="9"/>
      <c r="AN106" s="9"/>
      <c r="AO106" s="9"/>
      <c r="AP106" s="66"/>
      <c r="AQ106" s="168"/>
      <c r="AR106" s="168"/>
      <c r="AS106" s="168"/>
    </row>
    <row r="107" spans="1:45" ht="24" customHeight="1" x14ac:dyDescent="0.3">
      <c r="A107" s="257">
        <v>44249</v>
      </c>
      <c r="B107" s="257"/>
      <c r="C107" s="28" t="s">
        <v>235</v>
      </c>
      <c r="D107" s="259" t="s">
        <v>151</v>
      </c>
      <c r="E107" s="266" t="s">
        <v>152</v>
      </c>
      <c r="F107" s="263"/>
      <c r="G107" s="260">
        <f t="shared" si="20"/>
        <v>51.9</v>
      </c>
      <c r="H107" s="260"/>
      <c r="I107" s="262">
        <f t="shared" si="19"/>
        <v>51.9</v>
      </c>
      <c r="J107" s="291"/>
      <c r="K107" s="286"/>
      <c r="L107" s="291"/>
      <c r="M107" s="291">
        <v>39.9</v>
      </c>
      <c r="N107" s="291"/>
      <c r="O107" s="291"/>
      <c r="P107" s="291"/>
      <c r="Q107" s="291"/>
      <c r="R107" s="291"/>
      <c r="S107" s="291"/>
      <c r="T107" s="291">
        <v>12</v>
      </c>
      <c r="U107" s="291"/>
      <c r="V107" s="291"/>
      <c r="W107" s="291"/>
      <c r="X107" s="298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7"/>
      <c r="AJ107" s="9"/>
      <c r="AK107" s="9"/>
      <c r="AL107" s="9"/>
      <c r="AM107" s="9"/>
      <c r="AN107" s="9"/>
      <c r="AO107" s="9"/>
      <c r="AP107" s="9"/>
      <c r="AQ107" s="168"/>
      <c r="AR107" s="168"/>
      <c r="AS107" s="168"/>
    </row>
    <row r="108" spans="1:45" ht="24" customHeight="1" x14ac:dyDescent="0.3">
      <c r="A108" s="257">
        <v>44249</v>
      </c>
      <c r="B108" s="257"/>
      <c r="C108" s="28" t="s">
        <v>236</v>
      </c>
      <c r="D108" s="259" t="s">
        <v>130</v>
      </c>
      <c r="E108" s="266" t="s">
        <v>153</v>
      </c>
      <c r="F108" s="263"/>
      <c r="G108" s="260">
        <f t="shared" si="20"/>
        <v>1125</v>
      </c>
      <c r="H108" s="260"/>
      <c r="I108" s="262">
        <f t="shared" si="19"/>
        <v>1125</v>
      </c>
      <c r="J108" s="291"/>
      <c r="K108" s="291"/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8"/>
      <c r="Y108" s="291"/>
      <c r="Z108" s="291"/>
      <c r="AA108" s="291"/>
      <c r="AB108" s="291"/>
      <c r="AC108" s="291">
        <v>1125</v>
      </c>
      <c r="AD108" s="291"/>
      <c r="AE108" s="291"/>
      <c r="AF108" s="291"/>
      <c r="AG108" s="291"/>
      <c r="AH108" s="291"/>
      <c r="AI108" s="27"/>
      <c r="AJ108" s="9"/>
      <c r="AK108" s="9"/>
      <c r="AL108" s="9"/>
      <c r="AM108" s="9"/>
      <c r="AN108" s="9"/>
      <c r="AO108" s="9"/>
      <c r="AP108" s="9"/>
      <c r="AQ108" s="168"/>
      <c r="AR108" s="168"/>
      <c r="AS108" s="168"/>
    </row>
    <row r="109" spans="1:45" ht="24" customHeight="1" x14ac:dyDescent="0.3">
      <c r="A109" s="256">
        <v>44266</v>
      </c>
      <c r="B109" s="256"/>
      <c r="C109" s="108" t="s">
        <v>245</v>
      </c>
      <c r="D109" s="203" t="s">
        <v>189</v>
      </c>
      <c r="E109" s="280" t="s">
        <v>190</v>
      </c>
      <c r="F109" s="261"/>
      <c r="G109" s="260">
        <f t="shared" si="20"/>
        <v>552.08000000000004</v>
      </c>
      <c r="H109" s="260"/>
      <c r="I109" s="262">
        <f t="shared" si="19"/>
        <v>552.08000000000004</v>
      </c>
      <c r="J109" s="291">
        <v>552.08000000000004</v>
      </c>
      <c r="K109" s="291"/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8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7"/>
      <c r="AJ109" s="9"/>
      <c r="AK109" s="9"/>
      <c r="AL109" s="9"/>
      <c r="AM109" s="9"/>
      <c r="AN109" s="9"/>
      <c r="AO109" s="9"/>
      <c r="AP109" s="9"/>
      <c r="AQ109" s="168"/>
      <c r="AR109" s="168"/>
      <c r="AS109" s="168"/>
    </row>
    <row r="110" spans="1:45" ht="24" customHeight="1" x14ac:dyDescent="0.3">
      <c r="A110" s="256">
        <v>44277</v>
      </c>
      <c r="B110" s="256"/>
      <c r="C110" s="108" t="s">
        <v>246</v>
      </c>
      <c r="D110" s="203" t="s">
        <v>191</v>
      </c>
      <c r="E110" s="280" t="s">
        <v>192</v>
      </c>
      <c r="F110" s="261"/>
      <c r="G110" s="253">
        <f t="shared" si="20"/>
        <v>420</v>
      </c>
      <c r="H110" s="253">
        <v>70</v>
      </c>
      <c r="I110" s="262">
        <f t="shared" si="19"/>
        <v>350</v>
      </c>
      <c r="J110" s="290"/>
      <c r="K110" s="290"/>
      <c r="L110" s="290"/>
      <c r="M110" s="290"/>
      <c r="N110" s="290"/>
      <c r="O110" s="290"/>
      <c r="P110" s="290"/>
      <c r="Q110" s="290"/>
      <c r="R110" s="290"/>
      <c r="S110" s="290"/>
      <c r="T110" s="290"/>
      <c r="U110" s="290"/>
      <c r="V110" s="290"/>
      <c r="W110" s="290"/>
      <c r="X110" s="299"/>
      <c r="Y110" s="290"/>
      <c r="Z110" s="290"/>
      <c r="AA110" s="290"/>
      <c r="AB110" s="290"/>
      <c r="AC110" s="290">
        <v>350</v>
      </c>
      <c r="AD110" s="290"/>
      <c r="AE110" s="290"/>
      <c r="AF110" s="290"/>
      <c r="AG110" s="290"/>
      <c r="AH110" s="290"/>
      <c r="AI110" s="104"/>
      <c r="AJ110" s="9"/>
      <c r="AK110" s="9"/>
      <c r="AL110" s="9"/>
      <c r="AM110" s="9"/>
      <c r="AN110" s="9"/>
      <c r="AO110" s="9"/>
      <c r="AP110" s="9"/>
      <c r="AQ110" s="168"/>
      <c r="AR110" s="168"/>
      <c r="AS110" s="168"/>
    </row>
    <row r="111" spans="1:45" ht="24" customHeight="1" x14ac:dyDescent="0.25">
      <c r="A111" s="256">
        <v>44277</v>
      </c>
      <c r="B111" s="256"/>
      <c r="C111" s="108" t="s">
        <v>247</v>
      </c>
      <c r="D111" s="203" t="s">
        <v>62</v>
      </c>
      <c r="E111" s="280" t="s">
        <v>193</v>
      </c>
      <c r="F111" s="261"/>
      <c r="G111" s="253">
        <f t="shared" si="20"/>
        <v>123.77</v>
      </c>
      <c r="H111" s="253"/>
      <c r="I111" s="262">
        <f t="shared" si="19"/>
        <v>123.77</v>
      </c>
      <c r="J111" s="290"/>
      <c r="K111" s="290"/>
      <c r="L111" s="290"/>
      <c r="M111" s="290"/>
      <c r="N111" s="290"/>
      <c r="O111" s="290"/>
      <c r="P111" s="290"/>
      <c r="Q111" s="290"/>
      <c r="R111" s="290"/>
      <c r="S111" s="290"/>
      <c r="T111" s="290"/>
      <c r="U111" s="290"/>
      <c r="V111" s="290"/>
      <c r="W111" s="290"/>
      <c r="X111" s="299"/>
      <c r="Y111" s="290"/>
      <c r="Z111" s="290"/>
      <c r="AA111" s="290"/>
      <c r="AB111" s="290"/>
      <c r="AC111" s="290">
        <v>123.77</v>
      </c>
      <c r="AD111" s="290"/>
      <c r="AE111" s="290"/>
      <c r="AF111" s="290"/>
      <c r="AG111" s="290"/>
      <c r="AH111" s="290"/>
      <c r="AI111" s="104"/>
      <c r="AJ111" s="168"/>
      <c r="AK111" s="168"/>
      <c r="AL111" s="168"/>
      <c r="AM111" s="168"/>
      <c r="AN111" s="168"/>
      <c r="AO111" s="168"/>
      <c r="AP111" s="168"/>
      <c r="AQ111" s="168"/>
      <c r="AR111" s="168"/>
      <c r="AS111" s="168"/>
    </row>
    <row r="112" spans="1:45" ht="24" customHeight="1" x14ac:dyDescent="0.3">
      <c r="A112" s="257">
        <v>44286</v>
      </c>
      <c r="B112" s="257"/>
      <c r="C112" s="28" t="s">
        <v>248</v>
      </c>
      <c r="D112" s="259" t="s">
        <v>194</v>
      </c>
      <c r="E112" s="266" t="s">
        <v>195</v>
      </c>
      <c r="F112" s="263"/>
      <c r="G112" s="253">
        <f t="shared" si="20"/>
        <v>96</v>
      </c>
      <c r="H112" s="253">
        <v>16</v>
      </c>
      <c r="I112" s="262">
        <f t="shared" si="19"/>
        <v>80</v>
      </c>
      <c r="J112" s="290"/>
      <c r="K112" s="290"/>
      <c r="L112" s="290"/>
      <c r="M112" s="290"/>
      <c r="N112" s="290"/>
      <c r="O112" s="290"/>
      <c r="P112" s="290"/>
      <c r="Q112" s="290"/>
      <c r="R112" s="290"/>
      <c r="S112" s="290"/>
      <c r="T112" s="290"/>
      <c r="U112" s="290"/>
      <c r="V112" s="290"/>
      <c r="W112" s="290"/>
      <c r="X112" s="299"/>
      <c r="Y112" s="290"/>
      <c r="Z112" s="290"/>
      <c r="AA112" s="283"/>
      <c r="AB112" s="290"/>
      <c r="AC112" s="290"/>
      <c r="AD112" s="290"/>
      <c r="AE112" s="290"/>
      <c r="AF112" s="290"/>
      <c r="AG112" s="290"/>
      <c r="AH112" s="290">
        <v>80</v>
      </c>
      <c r="AI112" s="290"/>
      <c r="AJ112" s="9"/>
      <c r="AK112" s="9"/>
      <c r="AL112" s="9"/>
      <c r="AM112" s="9"/>
      <c r="AN112" s="9"/>
      <c r="AO112" s="9"/>
      <c r="AP112" s="9"/>
      <c r="AQ112" s="168"/>
      <c r="AR112" s="168"/>
      <c r="AS112" s="168"/>
    </row>
    <row r="113" spans="1:45" ht="24" customHeight="1" x14ac:dyDescent="0.3">
      <c r="A113" s="257">
        <v>44286</v>
      </c>
      <c r="B113" s="257"/>
      <c r="C113" s="28" t="s">
        <v>249</v>
      </c>
      <c r="D113" s="259" t="s">
        <v>194</v>
      </c>
      <c r="E113" s="266" t="s">
        <v>196</v>
      </c>
      <c r="F113" s="263"/>
      <c r="G113" s="260">
        <f t="shared" si="20"/>
        <v>606.66999999999996</v>
      </c>
      <c r="H113" s="260"/>
      <c r="I113" s="262">
        <f t="shared" si="19"/>
        <v>606.66999999999996</v>
      </c>
      <c r="J113" s="291">
        <v>606.66999999999996</v>
      </c>
      <c r="K113" s="291"/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8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7"/>
      <c r="AJ113" s="9"/>
      <c r="AK113" s="9"/>
      <c r="AL113" s="9"/>
      <c r="AM113" s="9"/>
      <c r="AN113" s="9"/>
      <c r="AO113" s="9"/>
      <c r="AP113" s="9"/>
      <c r="AQ113" s="168"/>
      <c r="AR113" s="168"/>
      <c r="AS113" s="168"/>
    </row>
    <row r="114" spans="1:45" ht="24" customHeight="1" x14ac:dyDescent="0.25">
      <c r="A114" s="257">
        <v>44286</v>
      </c>
      <c r="B114" s="257"/>
      <c r="C114" s="28" t="s">
        <v>250</v>
      </c>
      <c r="D114" s="259" t="s">
        <v>197</v>
      </c>
      <c r="E114" s="305" t="s">
        <v>238</v>
      </c>
      <c r="F114" s="263"/>
      <c r="G114" s="260">
        <f t="shared" si="20"/>
        <v>72.73</v>
      </c>
      <c r="H114" s="260">
        <v>7</v>
      </c>
      <c r="I114" s="262">
        <f t="shared" si="19"/>
        <v>65.73</v>
      </c>
      <c r="J114" s="304"/>
      <c r="K114" s="291">
        <v>7.35</v>
      </c>
      <c r="L114" s="291"/>
      <c r="M114" s="291">
        <v>23.4</v>
      </c>
      <c r="N114" s="291"/>
      <c r="O114" s="291"/>
      <c r="P114" s="291"/>
      <c r="Q114" s="291"/>
      <c r="R114" s="291"/>
      <c r="S114" s="291"/>
      <c r="T114" s="291"/>
      <c r="U114" s="291">
        <f>25+9.98</f>
        <v>34.980000000000004</v>
      </c>
      <c r="V114" s="291"/>
      <c r="W114" s="291"/>
      <c r="X114" s="298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7"/>
    </row>
    <row r="115" spans="1:45" ht="24" customHeight="1" x14ac:dyDescent="0.25">
      <c r="A115" s="256">
        <v>44286</v>
      </c>
      <c r="B115" s="256"/>
      <c r="C115" s="108" t="s">
        <v>275</v>
      </c>
      <c r="D115" s="203" t="s">
        <v>279</v>
      </c>
      <c r="E115" s="252" t="s">
        <v>280</v>
      </c>
      <c r="F115" s="261"/>
      <c r="G115" s="260">
        <f t="shared" si="20"/>
        <v>18</v>
      </c>
      <c r="H115" s="260"/>
      <c r="I115" s="262">
        <f t="shared" si="19"/>
        <v>18</v>
      </c>
      <c r="J115" s="304"/>
      <c r="K115" s="291"/>
      <c r="L115" s="291"/>
      <c r="M115" s="291"/>
      <c r="N115" s="291"/>
      <c r="O115" s="291"/>
      <c r="P115" s="291"/>
      <c r="Q115" s="291"/>
      <c r="R115" s="291"/>
      <c r="S115" s="291"/>
      <c r="T115" s="291">
        <v>18</v>
      </c>
      <c r="U115" s="291"/>
      <c r="V115" s="291"/>
      <c r="W115" s="291"/>
      <c r="X115" s="298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7"/>
    </row>
    <row r="116" spans="1:45" s="347" customFormat="1" ht="24" customHeight="1" x14ac:dyDescent="0.25">
      <c r="A116" s="256">
        <v>44286</v>
      </c>
      <c r="B116" s="256"/>
      <c r="C116" s="108" t="s">
        <v>276</v>
      </c>
      <c r="D116" s="203" t="s">
        <v>281</v>
      </c>
      <c r="E116" s="252" t="s">
        <v>280</v>
      </c>
      <c r="F116" s="261"/>
      <c r="G116" s="253">
        <f t="shared" si="20"/>
        <v>100</v>
      </c>
      <c r="H116" s="253"/>
      <c r="I116" s="262">
        <f t="shared" si="19"/>
        <v>100</v>
      </c>
      <c r="J116" s="295"/>
      <c r="K116" s="290"/>
      <c r="L116" s="290"/>
      <c r="M116" s="290"/>
      <c r="N116" s="290"/>
      <c r="O116" s="290"/>
      <c r="P116" s="290"/>
      <c r="Q116" s="290"/>
      <c r="R116" s="290"/>
      <c r="S116" s="290"/>
      <c r="T116" s="290"/>
      <c r="U116" s="290"/>
      <c r="V116" s="290"/>
      <c r="W116" s="290">
        <v>100</v>
      </c>
      <c r="X116" s="299"/>
      <c r="Y116" s="290"/>
      <c r="Z116" s="290"/>
      <c r="AA116" s="290"/>
      <c r="AB116" s="290"/>
      <c r="AC116" s="290"/>
      <c r="AD116" s="290"/>
      <c r="AE116" s="290"/>
      <c r="AF116" s="290"/>
      <c r="AG116" s="290"/>
      <c r="AH116" s="290"/>
      <c r="AI116" s="104"/>
    </row>
    <row r="117" spans="1:45" s="347" customFormat="1" ht="24" customHeight="1" x14ac:dyDescent="0.25">
      <c r="A117" s="256">
        <v>44286</v>
      </c>
      <c r="B117" s="256"/>
      <c r="C117" s="108" t="s">
        <v>277</v>
      </c>
      <c r="D117" s="203" t="s">
        <v>282</v>
      </c>
      <c r="E117" s="252" t="s">
        <v>280</v>
      </c>
      <c r="F117" s="261"/>
      <c r="G117" s="253">
        <f t="shared" si="20"/>
        <v>120</v>
      </c>
      <c r="H117" s="253"/>
      <c r="I117" s="262">
        <f t="shared" si="19"/>
        <v>120</v>
      </c>
      <c r="J117" s="295"/>
      <c r="K117" s="290"/>
      <c r="L117" s="290"/>
      <c r="M117" s="290"/>
      <c r="N117" s="290"/>
      <c r="O117" s="290"/>
      <c r="P117" s="290"/>
      <c r="Q117" s="290"/>
      <c r="R117" s="290"/>
      <c r="S117" s="290"/>
      <c r="T117" s="290"/>
      <c r="U117" s="290"/>
      <c r="V117" s="290"/>
      <c r="W117" s="290">
        <v>120</v>
      </c>
      <c r="X117" s="299"/>
      <c r="Y117" s="290"/>
      <c r="Z117" s="290"/>
      <c r="AA117" s="290"/>
      <c r="AB117" s="290"/>
      <c r="AC117" s="290"/>
      <c r="AD117" s="290"/>
      <c r="AE117" s="290"/>
      <c r="AF117" s="290"/>
      <c r="AG117" s="290"/>
      <c r="AH117" s="290"/>
      <c r="AI117" s="104"/>
    </row>
    <row r="118" spans="1:45" s="347" customFormat="1" ht="24" customHeight="1" x14ac:dyDescent="0.25">
      <c r="A118" s="257">
        <v>44286</v>
      </c>
      <c r="B118" s="257"/>
      <c r="C118" s="148" t="s">
        <v>278</v>
      </c>
      <c r="D118" s="259" t="s">
        <v>283</v>
      </c>
      <c r="E118" s="305" t="s">
        <v>280</v>
      </c>
      <c r="F118" s="341"/>
      <c r="G118" s="253">
        <f t="shared" si="20"/>
        <v>120</v>
      </c>
      <c r="H118" s="253"/>
      <c r="I118" s="262">
        <f t="shared" si="19"/>
        <v>120</v>
      </c>
      <c r="J118" s="295"/>
      <c r="K118" s="290"/>
      <c r="L118" s="290"/>
      <c r="M118" s="290"/>
      <c r="N118" s="290"/>
      <c r="O118" s="290"/>
      <c r="P118" s="290"/>
      <c r="Q118" s="290"/>
      <c r="R118" s="290"/>
      <c r="S118" s="290"/>
      <c r="T118" s="290"/>
      <c r="U118" s="290"/>
      <c r="V118" s="290"/>
      <c r="W118" s="290">
        <v>120</v>
      </c>
      <c r="X118" s="299"/>
      <c r="Y118" s="290"/>
      <c r="Z118" s="290"/>
      <c r="AA118" s="290"/>
      <c r="AB118" s="290"/>
      <c r="AC118" s="290"/>
      <c r="AD118" s="290"/>
      <c r="AE118" s="290"/>
      <c r="AF118" s="290"/>
      <c r="AG118" s="290"/>
      <c r="AH118" s="290"/>
      <c r="AI118" s="104"/>
    </row>
    <row r="119" spans="1:45" ht="24" customHeight="1" x14ac:dyDescent="0.25">
      <c r="A119" s="306"/>
      <c r="B119" s="306"/>
      <c r="C119" s="307"/>
      <c r="D119" s="259"/>
      <c r="E119" s="286"/>
      <c r="F119" s="308"/>
      <c r="G119" s="260">
        <f t="shared" si="20"/>
        <v>100</v>
      </c>
      <c r="H119" s="260"/>
      <c r="I119" s="262">
        <f t="shared" si="19"/>
        <v>100</v>
      </c>
      <c r="J119" s="304"/>
      <c r="K119" s="291"/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>
        <v>100</v>
      </c>
      <c r="X119" s="298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7"/>
    </row>
    <row r="120" spans="1:45" ht="24" customHeight="1" x14ac:dyDescent="0.25">
      <c r="A120" s="309"/>
      <c r="B120" s="373"/>
      <c r="C120" s="310"/>
      <c r="D120" s="311"/>
      <c r="E120" s="312" t="s">
        <v>251</v>
      </c>
      <c r="F120" s="312"/>
      <c r="G120" s="260"/>
      <c r="H120" s="260"/>
      <c r="I120" s="262"/>
      <c r="J120" s="291"/>
      <c r="K120" s="291"/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8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32"/>
    </row>
    <row r="121" spans="1:45" ht="24" customHeight="1" x14ac:dyDescent="0.25">
      <c r="A121" s="316"/>
      <c r="B121" s="374"/>
      <c r="C121" s="317"/>
      <c r="D121" s="266"/>
      <c r="E121" s="286"/>
      <c r="F121" s="308"/>
      <c r="G121" s="313">
        <f t="shared" ref="G121:AI121" si="21">SUM(G57:G120)</f>
        <v>29087.84</v>
      </c>
      <c r="H121" s="313">
        <f t="shared" si="21"/>
        <v>3133.4700000000003</v>
      </c>
      <c r="I121" s="314">
        <f t="shared" si="21"/>
        <v>25954.37</v>
      </c>
      <c r="J121" s="313">
        <f t="shared" si="21"/>
        <v>3367.07</v>
      </c>
      <c r="K121" s="313">
        <f t="shared" si="21"/>
        <v>7.35</v>
      </c>
      <c r="L121" s="313">
        <f t="shared" si="21"/>
        <v>50</v>
      </c>
      <c r="M121" s="313">
        <f t="shared" si="21"/>
        <v>68.699999999999989</v>
      </c>
      <c r="N121" s="313">
        <f t="shared" si="21"/>
        <v>200</v>
      </c>
      <c r="O121" s="313">
        <f t="shared" si="21"/>
        <v>61.14</v>
      </c>
      <c r="P121" s="313">
        <f t="shared" si="21"/>
        <v>775</v>
      </c>
      <c r="Q121" s="313">
        <f t="shared" si="21"/>
        <v>80.989999999999995</v>
      </c>
      <c r="R121" s="313">
        <f t="shared" si="21"/>
        <v>0</v>
      </c>
      <c r="S121" s="313">
        <f t="shared" si="21"/>
        <v>200</v>
      </c>
      <c r="T121" s="313">
        <f t="shared" si="21"/>
        <v>224.3</v>
      </c>
      <c r="U121" s="313">
        <f t="shared" si="21"/>
        <v>94.91</v>
      </c>
      <c r="V121" s="313"/>
      <c r="W121" s="313">
        <f t="shared" si="21"/>
        <v>525</v>
      </c>
      <c r="X121" s="313">
        <f>SUM(X57:X120)</f>
        <v>0</v>
      </c>
      <c r="Y121" s="313">
        <f t="shared" si="21"/>
        <v>340.5</v>
      </c>
      <c r="Z121" s="313">
        <f t="shared" si="21"/>
        <v>1451</v>
      </c>
      <c r="AA121" s="313">
        <f t="shared" si="21"/>
        <v>0</v>
      </c>
      <c r="AB121" s="313">
        <f>SUM(AB57:AB120)</f>
        <v>750</v>
      </c>
      <c r="AC121" s="313">
        <f t="shared" si="21"/>
        <v>6068.6100000000006</v>
      </c>
      <c r="AD121" s="313">
        <f t="shared" si="21"/>
        <v>0</v>
      </c>
      <c r="AE121" s="313">
        <f t="shared" si="21"/>
        <v>2934.8</v>
      </c>
      <c r="AF121" s="313">
        <f t="shared" si="21"/>
        <v>0</v>
      </c>
      <c r="AG121" s="315">
        <f t="shared" si="21"/>
        <v>0</v>
      </c>
      <c r="AH121" s="315">
        <f t="shared" si="21"/>
        <v>1580</v>
      </c>
      <c r="AI121" s="315">
        <f t="shared" si="21"/>
        <v>7175</v>
      </c>
    </row>
    <row r="122" spans="1:45" s="200" customFormat="1" ht="24" customHeight="1" x14ac:dyDescent="0.25">
      <c r="A122" s="322"/>
      <c r="B122" s="375"/>
      <c r="C122" s="323"/>
      <c r="D122" s="323"/>
      <c r="E122" s="324" t="s">
        <v>243</v>
      </c>
      <c r="F122" s="325"/>
      <c r="G122" s="318"/>
      <c r="H122" s="318"/>
      <c r="I122" s="319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320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321"/>
    </row>
    <row r="123" spans="1:45" ht="24" customHeight="1" x14ac:dyDescent="0.25">
      <c r="G123" s="268">
        <f t="shared" ref="G123:AI123" si="22">G121+G48</f>
        <v>48284.308000000005</v>
      </c>
      <c r="H123" s="268">
        <f t="shared" si="22"/>
        <v>4546.2219999999998</v>
      </c>
      <c r="I123" s="268">
        <f t="shared" si="22"/>
        <v>25954.37</v>
      </c>
      <c r="J123" s="268">
        <f t="shared" si="22"/>
        <v>7007.09</v>
      </c>
      <c r="K123" s="268">
        <f t="shared" si="22"/>
        <v>7.35</v>
      </c>
      <c r="L123" s="268">
        <f t="shared" si="22"/>
        <v>50</v>
      </c>
      <c r="M123" s="268">
        <f t="shared" si="22"/>
        <v>68.699999999999989</v>
      </c>
      <c r="N123" s="268">
        <f t="shared" si="22"/>
        <v>380</v>
      </c>
      <c r="O123" s="268">
        <f t="shared" si="22"/>
        <v>2546</v>
      </c>
      <c r="P123" s="268">
        <f t="shared" si="22"/>
        <v>1175</v>
      </c>
      <c r="Q123" s="268">
        <f t="shared" si="22"/>
        <v>320.99</v>
      </c>
      <c r="R123" s="268">
        <f t="shared" si="22"/>
        <v>0</v>
      </c>
      <c r="S123" s="268">
        <f t="shared" si="22"/>
        <v>996.36</v>
      </c>
      <c r="T123" s="268">
        <f t="shared" si="22"/>
        <v>224.3</v>
      </c>
      <c r="U123" s="268">
        <f t="shared" si="22"/>
        <v>94.91</v>
      </c>
      <c r="V123" s="268"/>
      <c r="W123" s="268">
        <f t="shared" si="22"/>
        <v>525</v>
      </c>
      <c r="X123" s="268">
        <f>X121+X48</f>
        <v>0</v>
      </c>
      <c r="Y123" s="268">
        <f t="shared" si="22"/>
        <v>1248.5</v>
      </c>
      <c r="Z123" s="268">
        <f t="shared" si="22"/>
        <v>4734.04</v>
      </c>
      <c r="AA123" s="268">
        <f t="shared" si="22"/>
        <v>1600</v>
      </c>
      <c r="AB123" s="268">
        <f>AB121+AB48</f>
        <v>750</v>
      </c>
      <c r="AC123" s="268">
        <f t="shared" si="22"/>
        <v>8290.0500000000011</v>
      </c>
      <c r="AD123" s="268">
        <f t="shared" si="22"/>
        <v>0</v>
      </c>
      <c r="AE123" s="268">
        <f t="shared" si="22"/>
        <v>4964.8</v>
      </c>
      <c r="AF123" s="268">
        <f t="shared" si="22"/>
        <v>0</v>
      </c>
      <c r="AG123" s="268">
        <f>AG121+AG48</f>
        <v>0</v>
      </c>
      <c r="AH123" s="268">
        <f>AH121+AH48</f>
        <v>1580</v>
      </c>
      <c r="AI123" s="268">
        <f t="shared" si="22"/>
        <v>7175</v>
      </c>
    </row>
    <row r="124" spans="1:45" ht="24" customHeight="1" x14ac:dyDescent="0.25">
      <c r="A124" s="40" t="s">
        <v>140</v>
      </c>
      <c r="B124" s="40"/>
      <c r="C124" s="40" t="s">
        <v>141</v>
      </c>
      <c r="T124" t="s">
        <v>140</v>
      </c>
      <c r="X124" t="s">
        <v>138</v>
      </c>
      <c r="AF124" t="s">
        <v>138</v>
      </c>
    </row>
    <row r="125" spans="1:45" ht="15.75" x14ac:dyDescent="0.25">
      <c r="A125" s="40" t="s">
        <v>138</v>
      </c>
      <c r="B125" s="40"/>
      <c r="C125" s="40" t="s">
        <v>286</v>
      </c>
      <c r="G125" s="172"/>
      <c r="H125" s="172"/>
    </row>
    <row r="126" spans="1:45" ht="15.75" x14ac:dyDescent="0.25">
      <c r="A126" s="40" t="s">
        <v>139</v>
      </c>
      <c r="B126" s="40"/>
      <c r="C126" s="40" t="s">
        <v>284</v>
      </c>
    </row>
    <row r="127" spans="1:45" ht="15.75" x14ac:dyDescent="0.25">
      <c r="A127" s="40" t="s">
        <v>143</v>
      </c>
      <c r="B127" s="40"/>
      <c r="C127" s="40" t="s">
        <v>285</v>
      </c>
    </row>
    <row r="129" spans="1:6" ht="15.75" x14ac:dyDescent="0.25">
      <c r="A129" s="41"/>
      <c r="B129" s="41"/>
      <c r="C129" s="40"/>
    </row>
    <row r="131" spans="1:6" ht="15.75" x14ac:dyDescent="0.25">
      <c r="E131" s="40"/>
      <c r="F131" s="40"/>
    </row>
    <row r="132" spans="1:6" ht="15.75" x14ac:dyDescent="0.25">
      <c r="E132" s="40"/>
      <c r="F132" s="40"/>
    </row>
    <row r="133" spans="1:6" ht="15.75" x14ac:dyDescent="0.25">
      <c r="E133" s="40"/>
      <c r="F133" s="40"/>
    </row>
    <row r="134" spans="1:6" ht="15.75" x14ac:dyDescent="0.25">
      <c r="E134" s="40"/>
      <c r="F134" s="40"/>
    </row>
    <row r="135" spans="1:6" ht="15.75" x14ac:dyDescent="0.25">
      <c r="E135" s="40"/>
      <c r="F135" s="40"/>
    </row>
    <row r="136" spans="1:6" ht="15.75" x14ac:dyDescent="0.25">
      <c r="E136" s="41"/>
      <c r="F136" s="40"/>
    </row>
    <row r="137" spans="1:6" ht="15.75" x14ac:dyDescent="0.25">
      <c r="E137" s="40"/>
      <c r="F137" s="40"/>
    </row>
    <row r="138" spans="1:6" ht="18.75" x14ac:dyDescent="0.3">
      <c r="F138" s="4"/>
    </row>
  </sheetData>
  <mergeCells count="8">
    <mergeCell ref="AC3:AF3"/>
    <mergeCell ref="J51:M51"/>
    <mergeCell ref="R51:U51"/>
    <mergeCell ref="Y51:AA51"/>
    <mergeCell ref="J3:M3"/>
    <mergeCell ref="R3:U3"/>
    <mergeCell ref="Y3:AA3"/>
    <mergeCell ref="W3:X3"/>
  </mergeCells>
  <pageMargins left="0.70866141732283472" right="0.70866141732283472" top="0.74803149606299213" bottom="0.74803149606299213" header="0.31496062992125984" footer="0.31496062992125984"/>
  <pageSetup paperSize="9" scale="24" fitToWidth="2" fitToHeight="2" orientation="landscape" horizontalDpi="4294967293" verticalDpi="0" r:id="rId1"/>
  <rowBreaks count="1" manualBreakCount="1">
    <brk id="4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opLeftCell="B7" workbookViewId="0">
      <selection activeCell="K20" sqref="K20"/>
    </sheetView>
  </sheetViews>
  <sheetFormatPr defaultRowHeight="12.75" x14ac:dyDescent="0.2"/>
  <cols>
    <col min="1" max="1" width="14.140625" customWidth="1"/>
    <col min="2" max="2" width="12.7109375" customWidth="1"/>
    <col min="3" max="3" width="27.7109375" customWidth="1"/>
    <col min="4" max="4" width="11.42578125" customWidth="1"/>
    <col min="5" max="5" width="12.85546875" customWidth="1"/>
    <col min="6" max="6" width="22.7109375" customWidth="1"/>
    <col min="7" max="7" width="13.5703125" customWidth="1"/>
    <col min="8" max="8" width="13.140625" customWidth="1"/>
    <col min="9" max="9" width="26.28515625" customWidth="1"/>
    <col min="10" max="10" width="13.28515625" customWidth="1"/>
    <col min="11" max="11" width="13.42578125" customWidth="1"/>
    <col min="12" max="12" width="13.5703125" customWidth="1"/>
  </cols>
  <sheetData>
    <row r="1" spans="1:11" ht="20.25" x14ac:dyDescent="0.3">
      <c r="A1" s="348" t="s">
        <v>291</v>
      </c>
      <c r="B1" s="349"/>
      <c r="C1" s="349"/>
      <c r="D1" s="349"/>
      <c r="E1" s="349"/>
      <c r="F1" s="349"/>
      <c r="G1" s="350"/>
      <c r="H1" s="350"/>
      <c r="I1" s="350"/>
      <c r="J1" s="350"/>
      <c r="K1" s="351"/>
    </row>
    <row r="2" spans="1:11" ht="20.25" x14ac:dyDescent="0.3">
      <c r="A2" s="352" t="s">
        <v>292</v>
      </c>
      <c r="B2" s="168"/>
      <c r="C2" s="168"/>
      <c r="D2" s="168"/>
      <c r="E2" s="168"/>
      <c r="F2" s="168"/>
      <c r="G2" s="197"/>
      <c r="H2" s="197"/>
      <c r="I2" s="197"/>
      <c r="J2" s="197"/>
      <c r="K2" s="353"/>
    </row>
    <row r="3" spans="1:11" ht="20.100000000000001" customHeight="1" x14ac:dyDescent="0.3">
      <c r="A3" s="354"/>
      <c r="B3" s="168"/>
      <c r="C3" s="168"/>
      <c r="D3" s="168"/>
      <c r="E3" s="168"/>
      <c r="F3" s="168"/>
      <c r="G3" s="197"/>
      <c r="H3" s="197"/>
      <c r="I3" s="197"/>
      <c r="J3" s="197"/>
      <c r="K3" s="353"/>
    </row>
    <row r="4" spans="1:11" ht="20.100000000000001" customHeight="1" x14ac:dyDescent="0.2">
      <c r="A4" s="355" t="s">
        <v>287</v>
      </c>
      <c r="B4" s="333"/>
      <c r="C4" s="333"/>
      <c r="D4" s="333"/>
      <c r="E4" s="333"/>
      <c r="F4" s="168"/>
      <c r="G4" s="340" t="s">
        <v>259</v>
      </c>
      <c r="H4" s="333"/>
      <c r="I4" s="333"/>
      <c r="J4" s="333"/>
      <c r="K4" s="356"/>
    </row>
    <row r="5" spans="1:11" ht="20.100000000000001" customHeight="1" x14ac:dyDescent="0.25">
      <c r="A5" s="357">
        <v>43922</v>
      </c>
      <c r="B5" s="330">
        <v>20371528</v>
      </c>
      <c r="C5" s="331" t="s">
        <v>65</v>
      </c>
      <c r="D5" s="332">
        <v>24164.63</v>
      </c>
      <c r="E5" s="333"/>
      <c r="F5" s="168"/>
      <c r="G5" s="329">
        <v>44286</v>
      </c>
      <c r="H5" s="330">
        <v>20371528</v>
      </c>
      <c r="I5" s="339" t="s">
        <v>65</v>
      </c>
      <c r="J5" s="332">
        <v>21805.67</v>
      </c>
      <c r="K5" s="356"/>
    </row>
    <row r="6" spans="1:11" ht="20.100000000000001" customHeight="1" x14ac:dyDescent="0.25">
      <c r="A6" s="358">
        <v>43922</v>
      </c>
      <c r="B6" s="330">
        <v>60811491</v>
      </c>
      <c r="C6" s="331" t="s">
        <v>66</v>
      </c>
      <c r="D6" s="332">
        <v>3275.79</v>
      </c>
      <c r="E6" s="334"/>
      <c r="F6" s="168"/>
      <c r="G6" s="329">
        <v>44286</v>
      </c>
      <c r="H6" s="330">
        <v>60811491</v>
      </c>
      <c r="I6" s="331" t="s">
        <v>66</v>
      </c>
      <c r="J6" s="332">
        <v>3275.79</v>
      </c>
      <c r="K6" s="356"/>
    </row>
    <row r="7" spans="1:11" ht="20.100000000000001" customHeight="1" x14ac:dyDescent="0.25">
      <c r="A7" s="358">
        <v>43922</v>
      </c>
      <c r="B7" s="330">
        <v>50342432</v>
      </c>
      <c r="C7" s="335" t="s">
        <v>154</v>
      </c>
      <c r="D7" s="332">
        <v>12162.82</v>
      </c>
      <c r="E7" s="336"/>
      <c r="F7" s="168"/>
      <c r="G7" s="329">
        <v>44286</v>
      </c>
      <c r="H7" s="330">
        <v>50342432</v>
      </c>
      <c r="I7" s="335" t="s">
        <v>154</v>
      </c>
      <c r="J7" s="332">
        <v>12168.37</v>
      </c>
      <c r="K7" s="356"/>
    </row>
    <row r="8" spans="1:11" ht="20.100000000000001" customHeight="1" x14ac:dyDescent="0.25">
      <c r="A8" s="358">
        <v>43922</v>
      </c>
      <c r="B8" s="330">
        <v>53332810</v>
      </c>
      <c r="C8" s="335" t="s">
        <v>155</v>
      </c>
      <c r="D8" s="332">
        <v>22860.06</v>
      </c>
      <c r="E8" s="335"/>
      <c r="F8" s="168"/>
      <c r="G8" s="329">
        <v>44286</v>
      </c>
      <c r="H8" s="330">
        <v>53332810</v>
      </c>
      <c r="I8" s="335" t="s">
        <v>155</v>
      </c>
      <c r="J8" s="332">
        <v>22888.55</v>
      </c>
      <c r="K8" s="356"/>
    </row>
    <row r="9" spans="1:11" ht="20.100000000000001" customHeight="1" x14ac:dyDescent="0.25">
      <c r="A9" s="358">
        <v>43922</v>
      </c>
      <c r="B9" s="330">
        <v>33383024</v>
      </c>
      <c r="C9" s="335" t="s">
        <v>156</v>
      </c>
      <c r="D9" s="337">
        <v>3027.05</v>
      </c>
      <c r="E9" s="336"/>
      <c r="F9" s="168"/>
      <c r="G9" s="329">
        <v>44286</v>
      </c>
      <c r="H9" s="330">
        <v>33383024</v>
      </c>
      <c r="I9" s="335" t="s">
        <v>156</v>
      </c>
      <c r="J9" s="337">
        <v>3030.81</v>
      </c>
      <c r="K9" s="356"/>
    </row>
    <row r="10" spans="1:11" ht="20.100000000000001" customHeight="1" x14ac:dyDescent="0.25">
      <c r="A10" s="358"/>
      <c r="B10" s="335"/>
      <c r="C10" s="335"/>
      <c r="D10" s="336"/>
      <c r="E10" s="333"/>
      <c r="F10" s="168"/>
      <c r="G10" s="329"/>
      <c r="H10" s="330"/>
      <c r="I10" s="335"/>
      <c r="J10" s="337"/>
      <c r="K10" s="356"/>
    </row>
    <row r="11" spans="1:11" ht="20.100000000000001" customHeight="1" thickBot="1" x14ac:dyDescent="0.25">
      <c r="A11" s="359"/>
      <c r="B11" s="333"/>
      <c r="C11" s="344" t="s">
        <v>244</v>
      </c>
      <c r="D11" s="168"/>
      <c r="E11" s="338">
        <f>SUM(D5:D9)</f>
        <v>65490.350000000006</v>
      </c>
      <c r="F11" s="168"/>
      <c r="G11" s="333"/>
      <c r="H11" s="333"/>
      <c r="I11" s="344" t="s">
        <v>260</v>
      </c>
      <c r="J11" s="360"/>
      <c r="K11" s="361">
        <f>SUM(J5:J9)</f>
        <v>63169.19</v>
      </c>
    </row>
    <row r="12" spans="1:11" ht="20.100000000000001" customHeight="1" thickTop="1" x14ac:dyDescent="0.2">
      <c r="A12" s="359"/>
      <c r="B12" s="333"/>
      <c r="C12" s="333"/>
      <c r="D12" s="333"/>
      <c r="E12" s="333"/>
      <c r="F12" s="168"/>
      <c r="G12" s="168"/>
      <c r="H12" s="168"/>
      <c r="I12" s="168"/>
      <c r="J12" s="168"/>
      <c r="K12" s="353"/>
    </row>
    <row r="13" spans="1:11" ht="20.100000000000001" customHeight="1" x14ac:dyDescent="0.25">
      <c r="A13" s="362" t="s">
        <v>296</v>
      </c>
      <c r="B13" s="330"/>
      <c r="C13" s="333"/>
      <c r="D13" s="332"/>
      <c r="E13" s="333"/>
      <c r="F13" s="333"/>
      <c r="G13" s="328" t="s">
        <v>295</v>
      </c>
      <c r="H13" s="330"/>
      <c r="I13" s="335"/>
      <c r="J13" s="332"/>
      <c r="K13" s="356"/>
    </row>
    <row r="14" spans="1:11" ht="20.100000000000001" customHeight="1" x14ac:dyDescent="0.25">
      <c r="A14" s="359"/>
      <c r="B14" s="330"/>
      <c r="C14" s="335" t="s">
        <v>258</v>
      </c>
      <c r="D14" s="332">
        <v>700</v>
      </c>
      <c r="E14" s="333"/>
      <c r="F14" s="168"/>
      <c r="G14" s="333"/>
      <c r="H14" s="330" t="s">
        <v>218</v>
      </c>
      <c r="I14" s="335" t="s">
        <v>108</v>
      </c>
      <c r="J14" s="332">
        <v>354</v>
      </c>
      <c r="K14" s="363" t="s">
        <v>315</v>
      </c>
    </row>
    <row r="15" spans="1:11" ht="20.100000000000001" customHeight="1" x14ac:dyDescent="0.25">
      <c r="A15" s="359"/>
      <c r="B15" s="330"/>
      <c r="C15" s="335"/>
      <c r="D15" s="332"/>
      <c r="E15" s="333"/>
      <c r="F15" s="168"/>
      <c r="G15" s="333"/>
      <c r="H15" s="330" t="s">
        <v>230</v>
      </c>
      <c r="I15" s="335" t="s">
        <v>63</v>
      </c>
      <c r="J15" s="332">
        <v>19.260000000000002</v>
      </c>
      <c r="K15" s="363" t="s">
        <v>316</v>
      </c>
    </row>
    <row r="16" spans="1:11" ht="20.100000000000001" customHeight="1" thickBot="1" x14ac:dyDescent="0.3">
      <c r="A16" s="359"/>
      <c r="B16" s="333"/>
      <c r="C16" s="344" t="s">
        <v>288</v>
      </c>
      <c r="D16" s="168"/>
      <c r="E16" s="338">
        <f>E11-D14</f>
        <v>64790.350000000006</v>
      </c>
      <c r="F16" s="168"/>
      <c r="G16" s="333"/>
      <c r="H16" s="330" t="s">
        <v>214</v>
      </c>
      <c r="I16" s="335" t="s">
        <v>75</v>
      </c>
      <c r="J16" s="332">
        <v>6.23</v>
      </c>
      <c r="K16" s="363" t="s">
        <v>317</v>
      </c>
    </row>
    <row r="17" spans="1:11" ht="20.100000000000001" customHeight="1" thickTop="1" x14ac:dyDescent="0.25">
      <c r="A17" s="359"/>
      <c r="B17" s="333"/>
      <c r="C17" s="333"/>
      <c r="D17" s="333"/>
      <c r="E17" s="332"/>
      <c r="F17" s="168"/>
      <c r="G17" s="333"/>
      <c r="H17" s="330" t="s">
        <v>275</v>
      </c>
      <c r="I17" s="335" t="s">
        <v>279</v>
      </c>
      <c r="J17" s="332">
        <v>100</v>
      </c>
      <c r="K17" s="356" t="s">
        <v>318</v>
      </c>
    </row>
    <row r="18" spans="1:11" ht="20.100000000000001" customHeight="1" x14ac:dyDescent="0.25">
      <c r="A18" s="355" t="s">
        <v>290</v>
      </c>
      <c r="B18" s="333"/>
      <c r="C18" s="333"/>
      <c r="D18" s="333"/>
      <c r="E18" s="333"/>
      <c r="F18" s="168"/>
      <c r="G18" s="333"/>
      <c r="H18" s="330" t="s">
        <v>276</v>
      </c>
      <c r="I18" s="335" t="s">
        <v>281</v>
      </c>
      <c r="J18" s="332">
        <v>120</v>
      </c>
      <c r="K18" s="356" t="s">
        <v>319</v>
      </c>
    </row>
    <row r="19" spans="1:11" ht="20.100000000000001" customHeight="1" x14ac:dyDescent="0.25">
      <c r="A19" s="359"/>
      <c r="B19" s="330">
        <v>20371528</v>
      </c>
      <c r="C19" s="339" t="s">
        <v>65</v>
      </c>
      <c r="D19" s="332">
        <f>Income!K39+Income!K54</f>
        <v>20518</v>
      </c>
      <c r="E19" s="333"/>
      <c r="F19" s="168"/>
      <c r="G19" s="333"/>
      <c r="H19" s="330" t="s">
        <v>277</v>
      </c>
      <c r="I19" s="335" t="s">
        <v>282</v>
      </c>
      <c r="J19" s="332">
        <v>120</v>
      </c>
      <c r="K19" s="356" t="s">
        <v>320</v>
      </c>
    </row>
    <row r="20" spans="1:11" ht="20.100000000000001" customHeight="1" x14ac:dyDescent="0.25">
      <c r="A20" s="359"/>
      <c r="B20" s="330">
        <v>60811491</v>
      </c>
      <c r="C20" s="331" t="s">
        <v>66</v>
      </c>
      <c r="D20" s="332">
        <v>0</v>
      </c>
      <c r="E20" s="333"/>
      <c r="F20" s="168"/>
      <c r="G20" s="333"/>
      <c r="H20" s="330" t="s">
        <v>278</v>
      </c>
      <c r="I20" s="335" t="s">
        <v>283</v>
      </c>
      <c r="J20" s="332">
        <v>100</v>
      </c>
      <c r="K20" s="356"/>
    </row>
    <row r="21" spans="1:11" ht="20.100000000000001" customHeight="1" x14ac:dyDescent="0.25">
      <c r="A21" s="359"/>
      <c r="B21" s="330">
        <v>50342432</v>
      </c>
      <c r="C21" s="335" t="s">
        <v>154</v>
      </c>
      <c r="D21" s="332">
        <f>Income!K30</f>
        <v>5.55</v>
      </c>
      <c r="E21" s="333"/>
      <c r="F21" s="333"/>
      <c r="G21" s="333"/>
      <c r="H21" s="333"/>
      <c r="I21" s="335"/>
      <c r="J21" s="332"/>
      <c r="K21" s="353"/>
    </row>
    <row r="22" spans="1:11" ht="20.100000000000001" customHeight="1" thickBot="1" x14ac:dyDescent="0.3">
      <c r="A22" s="359"/>
      <c r="B22" s="330">
        <v>53332810</v>
      </c>
      <c r="C22" s="335" t="s">
        <v>155</v>
      </c>
      <c r="D22" s="332">
        <f>Income!K25</f>
        <v>28.490000000000002</v>
      </c>
      <c r="E22" s="333"/>
      <c r="F22" s="168"/>
      <c r="G22" s="168"/>
      <c r="H22" s="168"/>
      <c r="I22" s="168"/>
      <c r="J22" s="168"/>
      <c r="K22" s="361">
        <f>SUM(J14:J20)</f>
        <v>819.49</v>
      </c>
    </row>
    <row r="23" spans="1:11" ht="20.100000000000001" customHeight="1" thickTop="1" x14ac:dyDescent="0.25">
      <c r="A23" s="359"/>
      <c r="B23" s="330">
        <v>33383024</v>
      </c>
      <c r="C23" s="335" t="s">
        <v>156</v>
      </c>
      <c r="D23" s="332">
        <f>Income!K35</f>
        <v>3.76</v>
      </c>
      <c r="E23" s="333"/>
      <c r="F23" s="168"/>
      <c r="G23" s="168"/>
      <c r="H23" s="168"/>
      <c r="I23" s="168"/>
      <c r="J23" s="168"/>
      <c r="K23" s="353"/>
    </row>
    <row r="24" spans="1:11" ht="20.100000000000001" customHeight="1" x14ac:dyDescent="0.25">
      <c r="A24" s="359"/>
      <c r="B24" s="330"/>
      <c r="C24" s="333"/>
      <c r="D24" s="332"/>
      <c r="E24" s="168"/>
      <c r="F24" s="168"/>
      <c r="G24" s="168"/>
      <c r="H24" s="168"/>
      <c r="I24" s="168"/>
      <c r="J24" s="168"/>
      <c r="K24" s="353"/>
    </row>
    <row r="25" spans="1:11" ht="20.100000000000001" customHeight="1" thickBot="1" x14ac:dyDescent="0.25">
      <c r="A25" s="364"/>
      <c r="B25" s="168"/>
      <c r="C25" s="345" t="s">
        <v>13</v>
      </c>
      <c r="D25" s="182"/>
      <c r="E25" s="338">
        <f>SUM(D19:D23)</f>
        <v>20555.8</v>
      </c>
      <c r="F25" s="168"/>
      <c r="G25" s="168"/>
      <c r="H25" s="168"/>
      <c r="I25" s="168"/>
      <c r="J25" s="168"/>
      <c r="K25" s="353"/>
    </row>
    <row r="26" spans="1:11" ht="20.100000000000001" customHeight="1" thickTop="1" x14ac:dyDescent="0.2">
      <c r="A26" s="364"/>
      <c r="B26" s="168"/>
      <c r="C26" s="168"/>
      <c r="D26" s="168"/>
      <c r="E26" s="168"/>
      <c r="F26" s="168"/>
      <c r="G26" s="168"/>
      <c r="H26" s="168"/>
      <c r="I26" s="168"/>
      <c r="J26" s="168"/>
      <c r="K26" s="353"/>
    </row>
    <row r="27" spans="1:11" ht="20.100000000000001" customHeight="1" x14ac:dyDescent="0.25">
      <c r="A27" s="355" t="s">
        <v>293</v>
      </c>
      <c r="B27" s="333"/>
      <c r="C27" s="333"/>
      <c r="D27" s="332"/>
      <c r="E27" s="333"/>
      <c r="F27" s="168"/>
      <c r="G27" s="168"/>
      <c r="H27" s="168"/>
      <c r="I27" s="168"/>
      <c r="J27" s="168"/>
      <c r="K27" s="353"/>
    </row>
    <row r="28" spans="1:11" ht="20.100000000000001" customHeight="1" x14ac:dyDescent="0.25">
      <c r="A28" s="359"/>
      <c r="B28" s="330">
        <v>20371528</v>
      </c>
      <c r="C28" s="339" t="s">
        <v>65</v>
      </c>
      <c r="D28" s="332">
        <f>Expenditure!G123</f>
        <v>48284.308000000005</v>
      </c>
      <c r="E28" s="333"/>
      <c r="F28" s="168"/>
      <c r="G28" s="168"/>
      <c r="H28" s="168"/>
      <c r="I28" s="168"/>
      <c r="J28" s="168"/>
      <c r="K28" s="353"/>
    </row>
    <row r="29" spans="1:11" ht="20.100000000000001" customHeight="1" x14ac:dyDescent="0.25">
      <c r="A29" s="359"/>
      <c r="B29" s="330">
        <v>60811491</v>
      </c>
      <c r="C29" s="331" t="s">
        <v>66</v>
      </c>
      <c r="D29" s="332">
        <v>0</v>
      </c>
      <c r="E29" s="333"/>
      <c r="F29" s="168"/>
      <c r="G29" s="168"/>
      <c r="H29" s="168"/>
      <c r="I29" s="168"/>
      <c r="J29" s="168"/>
      <c r="K29" s="353"/>
    </row>
    <row r="30" spans="1:11" ht="20.100000000000001" customHeight="1" x14ac:dyDescent="0.25">
      <c r="A30" s="359"/>
      <c r="B30" s="330">
        <v>50342432</v>
      </c>
      <c r="C30" s="335" t="s">
        <v>154</v>
      </c>
      <c r="D30" s="332">
        <v>0</v>
      </c>
      <c r="E30" s="333"/>
      <c r="F30" s="182"/>
      <c r="G30" s="168"/>
      <c r="H30" s="168"/>
      <c r="I30" s="168"/>
      <c r="J30" s="168"/>
      <c r="K30" s="353"/>
    </row>
    <row r="31" spans="1:11" ht="20.100000000000001" customHeight="1" x14ac:dyDescent="0.25">
      <c r="A31" s="359"/>
      <c r="B31" s="330">
        <v>53332810</v>
      </c>
      <c r="C31" s="335" t="s">
        <v>155</v>
      </c>
      <c r="D31" s="332">
        <v>0</v>
      </c>
      <c r="E31" s="333"/>
      <c r="F31" s="168"/>
      <c r="G31" s="168"/>
      <c r="H31" s="168"/>
      <c r="I31" s="168"/>
      <c r="J31" s="168"/>
      <c r="K31" s="353"/>
    </row>
    <row r="32" spans="1:11" ht="20.100000000000001" customHeight="1" x14ac:dyDescent="0.25">
      <c r="A32" s="359"/>
      <c r="B32" s="330">
        <v>33383024</v>
      </c>
      <c r="C32" s="335" t="s">
        <v>156</v>
      </c>
      <c r="D32" s="332">
        <v>0</v>
      </c>
      <c r="E32" s="332"/>
      <c r="F32" s="168"/>
      <c r="G32" s="168"/>
      <c r="H32" s="168"/>
      <c r="I32" s="168"/>
      <c r="J32" s="168"/>
      <c r="K32" s="353"/>
    </row>
    <row r="33" spans="1:11" ht="20.100000000000001" customHeight="1" x14ac:dyDescent="0.25">
      <c r="A33" s="359"/>
      <c r="B33" s="330"/>
      <c r="C33" s="333"/>
      <c r="D33" s="332"/>
      <c r="E33" s="168"/>
      <c r="F33" s="182"/>
      <c r="G33" s="168"/>
      <c r="H33" s="168"/>
      <c r="I33" s="168"/>
      <c r="J33" s="168"/>
      <c r="K33" s="353"/>
    </row>
    <row r="34" spans="1:11" ht="20.100000000000001" customHeight="1" thickBot="1" x14ac:dyDescent="0.25">
      <c r="A34" s="364"/>
      <c r="B34" s="168"/>
      <c r="C34" s="345" t="s">
        <v>289</v>
      </c>
      <c r="D34" s="168"/>
      <c r="E34" s="338">
        <f>SUM(D28:D32)</f>
        <v>48284.308000000005</v>
      </c>
      <c r="F34" s="168"/>
      <c r="G34" s="168"/>
      <c r="H34" s="168"/>
      <c r="I34" s="168"/>
      <c r="J34" s="168"/>
      <c r="K34" s="353"/>
    </row>
    <row r="35" spans="1:11" ht="20.100000000000001" customHeight="1" thickTop="1" x14ac:dyDescent="0.2">
      <c r="A35" s="364"/>
      <c r="B35" s="168"/>
      <c r="C35" s="168"/>
      <c r="D35" s="168"/>
      <c r="E35" s="168"/>
      <c r="F35" s="168"/>
      <c r="G35" s="168"/>
      <c r="H35" s="168"/>
      <c r="I35" s="168"/>
      <c r="J35" s="168"/>
      <c r="K35" s="353"/>
    </row>
    <row r="36" spans="1:11" ht="20.100000000000001" customHeight="1" x14ac:dyDescent="0.2">
      <c r="A36" s="364"/>
      <c r="B36" s="168"/>
      <c r="C36" s="168"/>
      <c r="D36" s="168"/>
      <c r="E36" s="168"/>
      <c r="F36" s="168"/>
      <c r="G36" s="168"/>
      <c r="H36" s="168"/>
      <c r="I36" s="168"/>
      <c r="J36" s="168"/>
      <c r="K36" s="353"/>
    </row>
    <row r="37" spans="1:11" ht="20.100000000000001" customHeight="1" x14ac:dyDescent="0.2">
      <c r="A37" s="364"/>
      <c r="B37" s="168"/>
      <c r="C37" s="168"/>
      <c r="D37" s="168"/>
      <c r="E37" s="168"/>
      <c r="F37" s="168"/>
      <c r="G37" s="168"/>
      <c r="H37" s="168"/>
      <c r="I37" s="168"/>
      <c r="J37" s="168"/>
      <c r="K37" s="353"/>
    </row>
    <row r="38" spans="1:11" ht="20.100000000000001" customHeight="1" thickBot="1" x14ac:dyDescent="0.25">
      <c r="A38" s="364"/>
      <c r="B38" s="168"/>
      <c r="C38" s="365" t="s">
        <v>294</v>
      </c>
      <c r="D38" s="168"/>
      <c r="E38" s="346">
        <f>E16+E25-E34</f>
        <v>37061.842000000004</v>
      </c>
      <c r="F38" s="168"/>
      <c r="G38" s="168"/>
      <c r="H38" s="168"/>
      <c r="I38" s="365" t="s">
        <v>294</v>
      </c>
      <c r="J38" s="168"/>
      <c r="K38" s="366">
        <f>K11-K22</f>
        <v>62349.700000000004</v>
      </c>
    </row>
    <row r="39" spans="1:11" ht="20.100000000000001" customHeight="1" thickBot="1" x14ac:dyDescent="0.25">
      <c r="A39" s="367"/>
      <c r="B39" s="368"/>
      <c r="C39" s="368"/>
      <c r="D39" s="368"/>
      <c r="E39" s="368"/>
      <c r="F39" s="368"/>
      <c r="G39" s="368"/>
      <c r="H39" s="368"/>
      <c r="I39" s="368"/>
      <c r="J39" s="368"/>
      <c r="K39" s="369"/>
    </row>
    <row r="40" spans="1:11" ht="20.100000000000001" customHeight="1" x14ac:dyDescent="0.2"/>
    <row r="43" spans="1:11" x14ac:dyDescent="0.2">
      <c r="F43" s="172"/>
      <c r="G43" s="172"/>
    </row>
    <row r="44" spans="1:11" x14ac:dyDescent="0.2">
      <c r="F44" s="172"/>
    </row>
    <row r="45" spans="1:11" x14ac:dyDescent="0.2">
      <c r="F45" s="172"/>
    </row>
    <row r="46" spans="1:11" x14ac:dyDescent="0.2">
      <c r="F46" s="172"/>
    </row>
    <row r="47" spans="1:11" x14ac:dyDescent="0.2">
      <c r="F47" s="172"/>
    </row>
    <row r="48" spans="1:11" x14ac:dyDescent="0.2">
      <c r="F48" s="172"/>
    </row>
    <row r="49" spans="6:8" x14ac:dyDescent="0.2">
      <c r="F49" s="172"/>
      <c r="H49" s="199"/>
    </row>
    <row r="50" spans="6:8" ht="100.5" customHeight="1" x14ac:dyDescent="0.2"/>
  </sheetData>
  <pageMargins left="0.70866141732283472" right="0.70866141732283472" top="0.74803149606299213" bottom="0.74803149606299213" header="0.31496062992125984" footer="0.31496062992125984"/>
  <pageSetup paperSize="274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A8" sqref="A8"/>
    </sheetView>
  </sheetViews>
  <sheetFormatPr defaultRowHeight="12.75" x14ac:dyDescent="0.2"/>
  <cols>
    <col min="1" max="1" width="13.140625" customWidth="1"/>
    <col min="2" max="2" width="13.85546875" customWidth="1"/>
    <col min="3" max="3" width="14.42578125" customWidth="1"/>
    <col min="4" max="4" width="16.42578125" customWidth="1"/>
    <col min="5" max="5" width="15.5703125" customWidth="1"/>
    <col min="6" max="6" width="14" customWidth="1"/>
    <col min="7" max="7" width="14.85546875" customWidth="1"/>
    <col min="8" max="8" width="16.7109375" customWidth="1"/>
    <col min="9" max="9" width="12.5703125" customWidth="1"/>
  </cols>
  <sheetData>
    <row r="1" spans="1:10" ht="20.25" x14ac:dyDescent="0.3">
      <c r="A1" s="16" t="s">
        <v>256</v>
      </c>
    </row>
    <row r="3" spans="1:10" ht="18.75" x14ac:dyDescent="0.3">
      <c r="D3" s="171"/>
      <c r="E3" s="171"/>
      <c r="F3" s="174"/>
      <c r="G3" s="174"/>
    </row>
    <row r="5" spans="1:10" ht="153" x14ac:dyDescent="0.2">
      <c r="A5" s="214"/>
      <c r="B5" s="215" t="s">
        <v>239</v>
      </c>
      <c r="C5" s="63" t="s">
        <v>72</v>
      </c>
      <c r="D5" s="63" t="s">
        <v>186</v>
      </c>
      <c r="E5" s="215" t="s">
        <v>240</v>
      </c>
      <c r="F5" s="216" t="s">
        <v>42</v>
      </c>
      <c r="G5" s="216" t="s">
        <v>253</v>
      </c>
      <c r="H5" s="326" t="s">
        <v>187</v>
      </c>
    </row>
    <row r="6" spans="1:10" ht="18.75" x14ac:dyDescent="0.3">
      <c r="A6" s="212" t="s">
        <v>257</v>
      </c>
      <c r="B6" s="213">
        <v>3107.07</v>
      </c>
      <c r="C6" s="213">
        <v>1299.92</v>
      </c>
      <c r="D6" s="173">
        <v>250</v>
      </c>
      <c r="E6" s="173"/>
      <c r="F6" s="196"/>
      <c r="G6" s="196">
        <f>SUM(B6:F6)</f>
        <v>4656.99</v>
      </c>
      <c r="J6" s="172"/>
    </row>
    <row r="7" spans="1:10" ht="44.25" x14ac:dyDescent="0.3">
      <c r="A7" s="327" t="s">
        <v>264</v>
      </c>
      <c r="B7" s="214"/>
      <c r="C7" s="214"/>
      <c r="D7" s="63"/>
      <c r="E7" s="63">
        <v>500</v>
      </c>
      <c r="F7" s="191">
        <v>9345</v>
      </c>
      <c r="G7" s="191"/>
      <c r="H7">
        <v>1910.37</v>
      </c>
    </row>
    <row r="8" spans="1:10" ht="18.75" x14ac:dyDescent="0.3">
      <c r="A8" s="214"/>
      <c r="B8" s="214"/>
      <c r="C8" s="214"/>
      <c r="D8" s="192"/>
      <c r="E8" s="192"/>
      <c r="F8" s="193"/>
      <c r="G8" s="193"/>
    </row>
  </sheetData>
  <pageMargins left="0.7" right="0.7" top="0.75" bottom="0.75" header="0.3" footer="0.3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zoomScaleNormal="100" workbookViewId="0">
      <selection activeCell="E7" sqref="E7"/>
    </sheetView>
  </sheetViews>
  <sheetFormatPr defaultRowHeight="12.75" x14ac:dyDescent="0.2"/>
  <cols>
    <col min="1" max="1" width="33" customWidth="1"/>
    <col min="2" max="2" width="5.140625" customWidth="1"/>
    <col min="3" max="3" width="17.140625" customWidth="1"/>
    <col min="4" max="4" width="13" customWidth="1"/>
    <col min="5" max="5" width="12.28515625" customWidth="1"/>
    <col min="6" max="6" width="12.140625" customWidth="1"/>
    <col min="7" max="7" width="12.42578125" customWidth="1"/>
    <col min="8" max="8" width="13.42578125" customWidth="1"/>
    <col min="9" max="9" width="13.85546875" customWidth="1"/>
    <col min="10" max="10" width="12.5703125" customWidth="1"/>
    <col min="11" max="11" width="11.42578125" customWidth="1"/>
    <col min="12" max="12" width="13.140625" customWidth="1"/>
    <col min="13" max="13" width="13.42578125" customWidth="1"/>
    <col min="14" max="14" width="13.85546875" customWidth="1"/>
    <col min="15" max="15" width="15.5703125" customWidth="1"/>
    <col min="16" max="16" width="13.140625" customWidth="1"/>
    <col min="17" max="17" width="12.28515625" customWidth="1"/>
    <col min="18" max="18" width="13.140625" customWidth="1"/>
    <col min="19" max="19" width="16.42578125" customWidth="1"/>
    <col min="20" max="20" width="15.7109375" customWidth="1"/>
    <col min="21" max="21" width="13.85546875" customWidth="1"/>
    <col min="22" max="22" width="14" customWidth="1"/>
    <col min="23" max="23" width="12.140625" customWidth="1"/>
    <col min="24" max="24" width="14.5703125" customWidth="1"/>
  </cols>
  <sheetData>
    <row r="1" spans="1:31" ht="18.75" x14ac:dyDescent="0.3">
      <c r="A1" s="60"/>
      <c r="B1" s="10"/>
      <c r="C1" s="12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</row>
    <row r="2" spans="1:31" ht="18.75" x14ac:dyDescent="0.3">
      <c r="A2" s="60"/>
      <c r="B2" s="10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31" ht="18.75" x14ac:dyDescent="0.3">
      <c r="A3" s="60"/>
      <c r="B3" s="10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31" ht="15.75" x14ac:dyDescent="0.25">
      <c r="A4" s="57"/>
      <c r="B4" s="56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</row>
    <row r="5" spans="1:31" ht="15.75" customHeight="1" x14ac:dyDescent="0.2">
      <c r="A5" s="225"/>
      <c r="B5" s="226"/>
      <c r="C5" s="226"/>
      <c r="D5" s="227"/>
      <c r="E5" s="228"/>
      <c r="F5" s="437" t="s">
        <v>173</v>
      </c>
      <c r="G5" s="438"/>
      <c r="H5" s="438"/>
      <c r="I5" s="439"/>
      <c r="J5" s="24" t="s">
        <v>2</v>
      </c>
      <c r="K5" s="24" t="s">
        <v>3</v>
      </c>
      <c r="L5" s="24" t="s">
        <v>179</v>
      </c>
      <c r="M5" s="24" t="s">
        <v>180</v>
      </c>
      <c r="N5" s="437" t="s">
        <v>176</v>
      </c>
      <c r="O5" s="438"/>
      <c r="P5" s="438"/>
      <c r="Q5" s="439"/>
      <c r="R5" s="410"/>
      <c r="S5" s="437" t="s">
        <v>175</v>
      </c>
      <c r="T5" s="439"/>
      <c r="U5" s="437" t="s">
        <v>177</v>
      </c>
      <c r="V5" s="438"/>
      <c r="W5" s="438"/>
      <c r="X5" s="24" t="s">
        <v>183</v>
      </c>
      <c r="Y5" s="437" t="s">
        <v>178</v>
      </c>
      <c r="Z5" s="438"/>
      <c r="AA5" s="438"/>
      <c r="AB5" s="439"/>
      <c r="AC5" s="24" t="s">
        <v>182</v>
      </c>
      <c r="AD5" s="24"/>
      <c r="AE5" s="232"/>
    </row>
    <row r="6" spans="1:31" ht="89.25" x14ac:dyDescent="0.2">
      <c r="A6" s="24" t="s">
        <v>11</v>
      </c>
      <c r="B6" s="226" t="s">
        <v>170</v>
      </c>
      <c r="C6" s="226" t="s">
        <v>172</v>
      </c>
      <c r="D6" s="227" t="s">
        <v>9</v>
      </c>
      <c r="E6" s="228" t="s">
        <v>169</v>
      </c>
      <c r="F6" s="33" t="s">
        <v>8</v>
      </c>
      <c r="G6" s="23" t="s">
        <v>46</v>
      </c>
      <c r="H6" s="23" t="s">
        <v>32</v>
      </c>
      <c r="I6" s="23" t="s">
        <v>6</v>
      </c>
      <c r="J6" s="23" t="s">
        <v>2</v>
      </c>
      <c r="K6" s="23" t="s">
        <v>3</v>
      </c>
      <c r="L6" s="23" t="s">
        <v>49</v>
      </c>
      <c r="M6" s="23" t="s">
        <v>19</v>
      </c>
      <c r="N6" s="23" t="s">
        <v>48</v>
      </c>
      <c r="O6" s="23" t="s">
        <v>4</v>
      </c>
      <c r="P6" s="23" t="s">
        <v>174</v>
      </c>
      <c r="Q6" s="23" t="s">
        <v>5</v>
      </c>
      <c r="R6" s="23" t="s">
        <v>298</v>
      </c>
      <c r="S6" s="23" t="s">
        <v>175</v>
      </c>
      <c r="T6" s="234" t="s">
        <v>136</v>
      </c>
      <c r="U6" s="23" t="s">
        <v>20</v>
      </c>
      <c r="V6" s="23" t="s">
        <v>47</v>
      </c>
      <c r="W6" s="23" t="s">
        <v>135</v>
      </c>
      <c r="X6" s="23" t="s">
        <v>45</v>
      </c>
      <c r="Y6" s="23" t="s">
        <v>22</v>
      </c>
      <c r="Z6" s="234" t="s">
        <v>137</v>
      </c>
      <c r="AA6" s="23" t="s">
        <v>21</v>
      </c>
      <c r="AB6" s="234" t="s">
        <v>142</v>
      </c>
      <c r="AC6" s="23" t="s">
        <v>50</v>
      </c>
      <c r="AD6" s="376" t="s">
        <v>42</v>
      </c>
      <c r="AE6" s="119" t="s">
        <v>322</v>
      </c>
    </row>
    <row r="7" spans="1:31" ht="15.75" x14ac:dyDescent="0.25">
      <c r="A7" s="238" t="s">
        <v>263</v>
      </c>
      <c r="B7" s="239"/>
      <c r="C7" s="240"/>
      <c r="D7" s="240"/>
      <c r="E7" s="241">
        <f>SUM(F7:AE7)</f>
        <v>48635</v>
      </c>
      <c r="F7" s="242">
        <v>7280</v>
      </c>
      <c r="G7" s="242">
        <v>60</v>
      </c>
      <c r="H7" s="242">
        <v>150</v>
      </c>
      <c r="I7" s="242">
        <v>150</v>
      </c>
      <c r="J7" s="242">
        <v>400</v>
      </c>
      <c r="K7" s="242">
        <v>1200</v>
      </c>
      <c r="L7" s="242">
        <v>4000</v>
      </c>
      <c r="M7" s="242">
        <v>500</v>
      </c>
      <c r="N7" s="242">
        <v>230</v>
      </c>
      <c r="O7" s="242">
        <v>550</v>
      </c>
      <c r="P7" s="242">
        <v>700</v>
      </c>
      <c r="Q7" s="242">
        <v>250</v>
      </c>
      <c r="R7" s="242">
        <v>250</v>
      </c>
      <c r="S7" s="242">
        <v>750</v>
      </c>
      <c r="T7" s="242">
        <v>500</v>
      </c>
      <c r="U7" s="242">
        <v>1900</v>
      </c>
      <c r="V7" s="242">
        <v>3500</v>
      </c>
      <c r="W7" s="242">
        <v>500</v>
      </c>
      <c r="X7" s="242">
        <v>500</v>
      </c>
      <c r="Y7" s="242">
        <v>6250</v>
      </c>
      <c r="Z7" s="242">
        <v>500</v>
      </c>
      <c r="AA7" s="242">
        <v>6250</v>
      </c>
      <c r="AB7" s="242">
        <v>2500</v>
      </c>
      <c r="AC7" s="242">
        <v>2000</v>
      </c>
      <c r="AD7" s="242">
        <f>9345-1580</f>
        <v>7765</v>
      </c>
      <c r="AE7" s="242"/>
    </row>
    <row r="8" spans="1:31" ht="31.5" x14ac:dyDescent="0.25">
      <c r="A8" s="239" t="s">
        <v>254</v>
      </c>
      <c r="B8" s="246"/>
      <c r="C8" s="247"/>
      <c r="D8" s="247"/>
      <c r="E8" s="248">
        <f t="shared" ref="E8:AD8" si="0">E7-E38</f>
        <v>48635</v>
      </c>
      <c r="F8" s="249">
        <f t="shared" si="0"/>
        <v>7280</v>
      </c>
      <c r="G8" s="249">
        <f t="shared" si="0"/>
        <v>60</v>
      </c>
      <c r="H8" s="249">
        <f t="shared" si="0"/>
        <v>150</v>
      </c>
      <c r="I8" s="249">
        <f t="shared" si="0"/>
        <v>150</v>
      </c>
      <c r="J8" s="249">
        <f t="shared" si="0"/>
        <v>400</v>
      </c>
      <c r="K8" s="249">
        <f t="shared" si="0"/>
        <v>1200</v>
      </c>
      <c r="L8" s="249">
        <f t="shared" si="0"/>
        <v>4000</v>
      </c>
      <c r="M8" s="249">
        <f t="shared" si="0"/>
        <v>500</v>
      </c>
      <c r="N8" s="249">
        <f t="shared" si="0"/>
        <v>230</v>
      </c>
      <c r="O8" s="249">
        <f t="shared" si="0"/>
        <v>550</v>
      </c>
      <c r="P8" s="249">
        <f t="shared" si="0"/>
        <v>700</v>
      </c>
      <c r="Q8" s="249">
        <f t="shared" si="0"/>
        <v>250</v>
      </c>
      <c r="R8" s="249">
        <f t="shared" si="0"/>
        <v>250</v>
      </c>
      <c r="S8" s="249">
        <f t="shared" si="0"/>
        <v>750</v>
      </c>
      <c r="T8" s="249">
        <f t="shared" si="0"/>
        <v>500</v>
      </c>
      <c r="U8" s="249">
        <f t="shared" si="0"/>
        <v>1900</v>
      </c>
      <c r="V8" s="249">
        <f t="shared" si="0"/>
        <v>3500</v>
      </c>
      <c r="W8" s="249">
        <f t="shared" si="0"/>
        <v>500</v>
      </c>
      <c r="X8" s="249">
        <f t="shared" si="0"/>
        <v>500</v>
      </c>
      <c r="Y8" s="249">
        <f t="shared" si="0"/>
        <v>6250</v>
      </c>
      <c r="Z8" s="249">
        <f t="shared" si="0"/>
        <v>500</v>
      </c>
      <c r="AA8" s="249">
        <f t="shared" si="0"/>
        <v>6250</v>
      </c>
      <c r="AB8" s="249">
        <f t="shared" si="0"/>
        <v>2500</v>
      </c>
      <c r="AC8" s="249">
        <f t="shared" si="0"/>
        <v>2000</v>
      </c>
      <c r="AD8" s="249">
        <f t="shared" si="0"/>
        <v>7765</v>
      </c>
      <c r="AE8" s="249"/>
    </row>
    <row r="9" spans="1:31" ht="15.75" x14ac:dyDescent="0.25">
      <c r="A9" s="250" t="s">
        <v>241</v>
      </c>
      <c r="B9" s="246"/>
      <c r="C9" s="247"/>
      <c r="D9" s="247"/>
      <c r="E9" s="251">
        <f>E8/E7</f>
        <v>1</v>
      </c>
      <c r="F9" s="251">
        <f t="shared" ref="F9:AD9" si="1">F8/F7</f>
        <v>1</v>
      </c>
      <c r="G9" s="251">
        <f t="shared" si="1"/>
        <v>1</v>
      </c>
      <c r="H9" s="251">
        <f t="shared" si="1"/>
        <v>1</v>
      </c>
      <c r="I9" s="251">
        <f t="shared" si="1"/>
        <v>1</v>
      </c>
      <c r="J9" s="251">
        <f t="shared" si="1"/>
        <v>1</v>
      </c>
      <c r="K9" s="251">
        <f t="shared" si="1"/>
        <v>1</v>
      </c>
      <c r="L9" s="251">
        <f t="shared" si="1"/>
        <v>1</v>
      </c>
      <c r="M9" s="251">
        <f t="shared" si="1"/>
        <v>1</v>
      </c>
      <c r="N9" s="251">
        <f t="shared" si="1"/>
        <v>1</v>
      </c>
      <c r="O9" s="251">
        <f t="shared" si="1"/>
        <v>1</v>
      </c>
      <c r="P9" s="251">
        <f t="shared" si="1"/>
        <v>1</v>
      </c>
      <c r="Q9" s="251">
        <f t="shared" si="1"/>
        <v>1</v>
      </c>
      <c r="R9" s="251">
        <f t="shared" si="1"/>
        <v>1</v>
      </c>
      <c r="S9" s="251">
        <f t="shared" si="1"/>
        <v>1</v>
      </c>
      <c r="T9" s="251">
        <f>T8/T7</f>
        <v>1</v>
      </c>
      <c r="U9" s="251">
        <f t="shared" si="1"/>
        <v>1</v>
      </c>
      <c r="V9" s="251">
        <f t="shared" si="1"/>
        <v>1</v>
      </c>
      <c r="W9" s="251">
        <f t="shared" si="1"/>
        <v>1</v>
      </c>
      <c r="X9" s="251">
        <f>X8/X7</f>
        <v>1</v>
      </c>
      <c r="Y9" s="251">
        <f t="shared" si="1"/>
        <v>1</v>
      </c>
      <c r="Z9" s="251">
        <f t="shared" si="1"/>
        <v>1</v>
      </c>
      <c r="AA9" s="251">
        <f t="shared" si="1"/>
        <v>1</v>
      </c>
      <c r="AB9" s="251">
        <f t="shared" si="1"/>
        <v>1</v>
      </c>
      <c r="AC9" s="251">
        <f t="shared" si="1"/>
        <v>1</v>
      </c>
      <c r="AD9" s="251">
        <f t="shared" si="1"/>
        <v>1</v>
      </c>
      <c r="AE9" s="251"/>
    </row>
    <row r="10" spans="1:31" ht="18.75" x14ac:dyDescent="0.3">
      <c r="A10" s="60"/>
      <c r="B10" s="10"/>
      <c r="C10" s="12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</row>
    <row r="11" spans="1:31" ht="18.75" x14ac:dyDescent="0.3">
      <c r="A11" s="60"/>
      <c r="B11" s="10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</row>
    <row r="12" spans="1:31" ht="18.75" x14ac:dyDescent="0.3">
      <c r="A12" s="60"/>
      <c r="B12" s="10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</sheetData>
  <mergeCells count="5">
    <mergeCell ref="F5:I5"/>
    <mergeCell ref="N5:Q5"/>
    <mergeCell ref="S5:T5"/>
    <mergeCell ref="U5:W5"/>
    <mergeCell ref="Y5:AB5"/>
  </mergeCells>
  <phoneticPr fontId="0" type="noConversion"/>
  <pageMargins left="0.75" right="0.75" top="1" bottom="1" header="0.5" footer="0.5"/>
  <pageSetup paperSize="9" orientation="landscape" horizontalDpi="4294967293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sqref="A1:G33"/>
    </sheetView>
  </sheetViews>
  <sheetFormatPr defaultRowHeight="12.75" x14ac:dyDescent="0.2"/>
  <cols>
    <col min="1" max="1" width="16" customWidth="1"/>
    <col min="2" max="2" width="21.42578125" style="421" customWidth="1"/>
    <col min="3" max="3" width="16.42578125" customWidth="1"/>
    <col min="4" max="4" width="13.7109375" customWidth="1"/>
    <col min="5" max="5" width="14.85546875" customWidth="1"/>
    <col min="6" max="6" width="13.28515625" customWidth="1"/>
  </cols>
  <sheetData>
    <row r="1" spans="1:6" ht="15.75" x14ac:dyDescent="0.25">
      <c r="A1" s="430" t="s">
        <v>391</v>
      </c>
      <c r="B1" s="418"/>
    </row>
    <row r="2" spans="1:6" ht="15.75" x14ac:dyDescent="0.25">
      <c r="A2" s="430" t="s">
        <v>397</v>
      </c>
      <c r="B2" s="418"/>
    </row>
    <row r="3" spans="1:6" x14ac:dyDescent="0.2">
      <c r="A3" s="429"/>
      <c r="B3" s="418"/>
    </row>
    <row r="4" spans="1:6" ht="49.5" customHeight="1" x14ac:dyDescent="0.2">
      <c r="A4" s="24"/>
      <c r="B4" s="24" t="s">
        <v>11</v>
      </c>
      <c r="C4" s="425" t="s">
        <v>387</v>
      </c>
      <c r="D4" s="425" t="s">
        <v>390</v>
      </c>
      <c r="E4" s="426" t="s">
        <v>386</v>
      </c>
      <c r="F4" s="426" t="s">
        <v>241</v>
      </c>
    </row>
    <row r="5" spans="1:6" ht="18.75" customHeight="1" x14ac:dyDescent="0.2">
      <c r="A5" s="225"/>
      <c r="B5" s="24"/>
      <c r="C5" s="427"/>
      <c r="D5" s="427"/>
      <c r="E5" s="428"/>
      <c r="F5" s="250"/>
    </row>
    <row r="6" spans="1:6" ht="15.75" x14ac:dyDescent="0.25">
      <c r="A6" s="228"/>
      <c r="B6" s="419" t="s">
        <v>169</v>
      </c>
      <c r="C6" s="268">
        <f>SUM(C7:C30)</f>
        <v>40415</v>
      </c>
      <c r="D6" s="268">
        <f>SUM(D7:D30)</f>
        <v>8891.86</v>
      </c>
      <c r="E6" s="268">
        <f>SUM(E7:E30)</f>
        <v>31523.14</v>
      </c>
      <c r="F6" s="251">
        <f t="shared" ref="F6:F31" si="0">E6/C6</f>
        <v>0.7799861437585055</v>
      </c>
    </row>
    <row r="7" spans="1:6" ht="15.75" x14ac:dyDescent="0.25">
      <c r="A7" s="440" t="s">
        <v>173</v>
      </c>
      <c r="B7" s="410" t="s">
        <v>8</v>
      </c>
      <c r="C7" s="242">
        <v>6825</v>
      </c>
      <c r="D7" s="422">
        <f>Expenditure!J6</f>
        <v>1820.0099999999998</v>
      </c>
      <c r="E7" s="422">
        <f t="shared" ref="E7:E31" si="1">C7-D7</f>
        <v>5004.99</v>
      </c>
      <c r="F7" s="423">
        <f t="shared" si="0"/>
        <v>0.73333186813186813</v>
      </c>
    </row>
    <row r="8" spans="1:6" ht="31.5" x14ac:dyDescent="0.25">
      <c r="A8" s="440"/>
      <c r="B8" s="410" t="s">
        <v>46</v>
      </c>
      <c r="C8" s="242">
        <v>60</v>
      </c>
      <c r="D8" s="422">
        <f>Expenditure!K6</f>
        <v>0</v>
      </c>
      <c r="E8" s="422">
        <f t="shared" si="1"/>
        <v>60</v>
      </c>
      <c r="F8" s="423">
        <f t="shared" si="0"/>
        <v>1</v>
      </c>
    </row>
    <row r="9" spans="1:6" ht="15.75" x14ac:dyDescent="0.25">
      <c r="A9" s="440"/>
      <c r="B9" s="410" t="s">
        <v>32</v>
      </c>
      <c r="C9" s="242">
        <v>150</v>
      </c>
      <c r="D9" s="422">
        <f>Expenditure!L6</f>
        <v>0</v>
      </c>
      <c r="E9" s="422">
        <f t="shared" si="1"/>
        <v>150</v>
      </c>
      <c r="F9" s="423">
        <f t="shared" si="0"/>
        <v>1</v>
      </c>
    </row>
    <row r="10" spans="1:6" ht="15.75" x14ac:dyDescent="0.25">
      <c r="A10" s="440"/>
      <c r="B10" s="410" t="s">
        <v>6</v>
      </c>
      <c r="C10" s="242">
        <v>150</v>
      </c>
      <c r="D10" s="422">
        <f>Expenditure!M6</f>
        <v>0</v>
      </c>
      <c r="E10" s="422">
        <f t="shared" si="1"/>
        <v>150</v>
      </c>
      <c r="F10" s="423">
        <f t="shared" si="0"/>
        <v>1</v>
      </c>
    </row>
    <row r="11" spans="1:6" ht="15.75" x14ac:dyDescent="0.25">
      <c r="A11" s="24" t="s">
        <v>2</v>
      </c>
      <c r="B11" s="24" t="s">
        <v>2</v>
      </c>
      <c r="C11" s="242">
        <v>400</v>
      </c>
      <c r="D11" s="422">
        <f>Expenditure!N6</f>
        <v>90</v>
      </c>
      <c r="E11" s="422">
        <f t="shared" si="1"/>
        <v>310</v>
      </c>
      <c r="F11" s="423">
        <f t="shared" si="0"/>
        <v>0.77500000000000002</v>
      </c>
    </row>
    <row r="12" spans="1:6" ht="15.75" x14ac:dyDescent="0.25">
      <c r="A12" s="24" t="s">
        <v>3</v>
      </c>
      <c r="B12" s="24" t="s">
        <v>3</v>
      </c>
      <c r="C12" s="242">
        <v>1200</v>
      </c>
      <c r="D12" s="422">
        <f>Expenditure!O6</f>
        <v>1242.43</v>
      </c>
      <c r="E12" s="422">
        <f t="shared" si="1"/>
        <v>-42.430000000000064</v>
      </c>
      <c r="F12" s="423">
        <f t="shared" si="0"/>
        <v>-3.5358333333333387E-2</v>
      </c>
    </row>
    <row r="13" spans="1:6" ht="15.75" x14ac:dyDescent="0.25">
      <c r="A13" s="24" t="s">
        <v>179</v>
      </c>
      <c r="B13" s="24" t="s">
        <v>49</v>
      </c>
      <c r="C13" s="242">
        <v>4000</v>
      </c>
      <c r="D13" s="422">
        <f>Expenditure!P6</f>
        <v>200</v>
      </c>
      <c r="E13" s="422">
        <f t="shared" si="1"/>
        <v>3800</v>
      </c>
      <c r="F13" s="423">
        <f t="shared" si="0"/>
        <v>0.95</v>
      </c>
    </row>
    <row r="14" spans="1:6" ht="15.75" x14ac:dyDescent="0.25">
      <c r="A14" s="24" t="s">
        <v>180</v>
      </c>
      <c r="B14" s="24" t="s">
        <v>19</v>
      </c>
      <c r="C14" s="242">
        <v>500</v>
      </c>
      <c r="D14" s="422">
        <f>Expenditure!Q6</f>
        <v>120</v>
      </c>
      <c r="E14" s="422">
        <f t="shared" si="1"/>
        <v>380</v>
      </c>
      <c r="F14" s="423">
        <f t="shared" si="0"/>
        <v>0.76</v>
      </c>
    </row>
    <row r="15" spans="1:6" ht="31.5" x14ac:dyDescent="0.25">
      <c r="A15" s="440" t="s">
        <v>176</v>
      </c>
      <c r="B15" s="24" t="s">
        <v>48</v>
      </c>
      <c r="C15" s="242">
        <v>230</v>
      </c>
      <c r="D15" s="422">
        <f>Expenditure!R6</f>
        <v>0</v>
      </c>
      <c r="E15" s="422">
        <f t="shared" si="1"/>
        <v>230</v>
      </c>
      <c r="F15" s="423">
        <f t="shared" si="0"/>
        <v>1</v>
      </c>
    </row>
    <row r="16" spans="1:6" ht="15.75" x14ac:dyDescent="0.25">
      <c r="A16" s="440"/>
      <c r="B16" s="24" t="s">
        <v>4</v>
      </c>
      <c r="C16" s="242">
        <v>550</v>
      </c>
      <c r="D16" s="422">
        <f>Expenditure!S6</f>
        <v>398.18</v>
      </c>
      <c r="E16" s="422">
        <f t="shared" si="1"/>
        <v>151.82</v>
      </c>
      <c r="F16" s="423">
        <f t="shared" si="0"/>
        <v>0.27603636363636364</v>
      </c>
    </row>
    <row r="17" spans="1:7" ht="31.5" x14ac:dyDescent="0.25">
      <c r="A17" s="440"/>
      <c r="B17" s="24" t="s">
        <v>174</v>
      </c>
      <c r="C17" s="242">
        <v>700</v>
      </c>
      <c r="D17" s="422">
        <f>Expenditure!T6</f>
        <v>0</v>
      </c>
      <c r="E17" s="422">
        <f t="shared" si="1"/>
        <v>700</v>
      </c>
      <c r="F17" s="423">
        <f t="shared" si="0"/>
        <v>1</v>
      </c>
    </row>
    <row r="18" spans="1:7" ht="31.5" x14ac:dyDescent="0.25">
      <c r="A18" s="440"/>
      <c r="B18" s="24" t="s">
        <v>5</v>
      </c>
      <c r="C18" s="242">
        <v>250</v>
      </c>
      <c r="D18" s="422">
        <f>Expenditure!U6</f>
        <v>0</v>
      </c>
      <c r="E18" s="422">
        <f t="shared" si="1"/>
        <v>250</v>
      </c>
      <c r="F18" s="423">
        <f t="shared" si="0"/>
        <v>1</v>
      </c>
    </row>
    <row r="19" spans="1:7" ht="15.75" x14ac:dyDescent="0.25">
      <c r="A19" s="24" t="s">
        <v>389</v>
      </c>
      <c r="B19" s="24" t="s">
        <v>298</v>
      </c>
      <c r="C19" s="242">
        <v>250</v>
      </c>
      <c r="D19" s="422">
        <f>Expenditure!V6</f>
        <v>0</v>
      </c>
      <c r="E19" s="422">
        <f t="shared" si="1"/>
        <v>250</v>
      </c>
      <c r="F19" s="423">
        <f t="shared" si="0"/>
        <v>1</v>
      </c>
    </row>
    <row r="20" spans="1:7" ht="30" customHeight="1" x14ac:dyDescent="0.25">
      <c r="A20" s="440" t="s">
        <v>175</v>
      </c>
      <c r="B20" s="24" t="s">
        <v>175</v>
      </c>
      <c r="C20" s="242">
        <v>750</v>
      </c>
      <c r="D20" s="422">
        <f>AM20</f>
        <v>0</v>
      </c>
      <c r="E20" s="422">
        <f t="shared" si="1"/>
        <v>750</v>
      </c>
      <c r="F20" s="423">
        <f t="shared" si="0"/>
        <v>1</v>
      </c>
    </row>
    <row r="21" spans="1:7" ht="15.75" x14ac:dyDescent="0.25">
      <c r="A21" s="440"/>
      <c r="B21" s="420" t="s">
        <v>136</v>
      </c>
      <c r="C21" s="242">
        <v>500</v>
      </c>
      <c r="D21" s="422">
        <f>Expenditure!X6</f>
        <v>0</v>
      </c>
      <c r="E21" s="422">
        <f t="shared" si="1"/>
        <v>500</v>
      </c>
      <c r="F21" s="423">
        <f t="shared" si="0"/>
        <v>1</v>
      </c>
    </row>
    <row r="22" spans="1:7" ht="47.25" x14ac:dyDescent="0.25">
      <c r="A22" s="440" t="s">
        <v>177</v>
      </c>
      <c r="B22" s="24" t="s">
        <v>20</v>
      </c>
      <c r="C22" s="242">
        <v>1900</v>
      </c>
      <c r="D22" s="422">
        <f>Expenditure!Y6</f>
        <v>454</v>
      </c>
      <c r="E22" s="422">
        <f t="shared" si="1"/>
        <v>1446</v>
      </c>
      <c r="F22" s="423">
        <f t="shared" si="0"/>
        <v>0.76105263157894731</v>
      </c>
    </row>
    <row r="23" spans="1:7" ht="31.5" x14ac:dyDescent="0.25">
      <c r="A23" s="440"/>
      <c r="B23" s="24" t="s">
        <v>47</v>
      </c>
      <c r="C23" s="242">
        <v>3500</v>
      </c>
      <c r="D23" s="422">
        <f>Expenditure!Z6</f>
        <v>1641.52</v>
      </c>
      <c r="E23" s="422">
        <f t="shared" si="1"/>
        <v>1858.48</v>
      </c>
      <c r="F23" s="423">
        <f t="shared" si="0"/>
        <v>0.53099428571428575</v>
      </c>
    </row>
    <row r="24" spans="1:7" ht="15.75" x14ac:dyDescent="0.25">
      <c r="A24" s="440"/>
      <c r="B24" s="24" t="s">
        <v>135</v>
      </c>
      <c r="C24" s="242">
        <v>500</v>
      </c>
      <c r="D24" s="422">
        <f>Expenditure!AA6</f>
        <v>800</v>
      </c>
      <c r="E24" s="422">
        <f t="shared" si="1"/>
        <v>-300</v>
      </c>
      <c r="F24" s="423">
        <f t="shared" si="0"/>
        <v>-0.6</v>
      </c>
      <c r="G24" s="431" t="s">
        <v>395</v>
      </c>
    </row>
    <row r="25" spans="1:7" ht="15.75" x14ac:dyDescent="0.25">
      <c r="A25" s="24" t="s">
        <v>183</v>
      </c>
      <c r="B25" s="24" t="s">
        <v>45</v>
      </c>
      <c r="C25" s="242">
        <v>500</v>
      </c>
      <c r="D25" s="422">
        <f>Expenditure!AB6</f>
        <v>0</v>
      </c>
      <c r="E25" s="422">
        <f t="shared" si="1"/>
        <v>500</v>
      </c>
      <c r="F25" s="423">
        <f t="shared" si="0"/>
        <v>1</v>
      </c>
    </row>
    <row r="26" spans="1:7" ht="31.5" x14ac:dyDescent="0.25">
      <c r="A26" s="440" t="s">
        <v>178</v>
      </c>
      <c r="B26" s="24" t="s">
        <v>22</v>
      </c>
      <c r="C26" s="242">
        <v>6250</v>
      </c>
      <c r="D26" s="422">
        <f>Expenditure!AC6</f>
        <v>1110.72</v>
      </c>
      <c r="E26" s="422">
        <f t="shared" si="1"/>
        <v>5139.28</v>
      </c>
      <c r="F26" s="423">
        <f t="shared" si="0"/>
        <v>0.82228479999999993</v>
      </c>
    </row>
    <row r="27" spans="1:7" ht="31.5" x14ac:dyDescent="0.25">
      <c r="A27" s="440"/>
      <c r="B27" s="420" t="s">
        <v>137</v>
      </c>
      <c r="C27" s="242">
        <v>500</v>
      </c>
      <c r="D27" s="422">
        <f>Expenditure!AD6</f>
        <v>0</v>
      </c>
      <c r="E27" s="422">
        <f t="shared" si="1"/>
        <v>500</v>
      </c>
      <c r="F27" s="423">
        <f t="shared" si="0"/>
        <v>1</v>
      </c>
    </row>
    <row r="28" spans="1:7" ht="31.5" x14ac:dyDescent="0.25">
      <c r="A28" s="440"/>
      <c r="B28" s="24" t="s">
        <v>21</v>
      </c>
      <c r="C28" s="242">
        <v>6250</v>
      </c>
      <c r="D28" s="422">
        <f>Expenditure!AE6</f>
        <v>1015</v>
      </c>
      <c r="E28" s="422">
        <f t="shared" si="1"/>
        <v>5235</v>
      </c>
      <c r="F28" s="423">
        <f t="shared" si="0"/>
        <v>0.83760000000000001</v>
      </c>
    </row>
    <row r="29" spans="1:7" ht="31.5" x14ac:dyDescent="0.25">
      <c r="A29" s="440"/>
      <c r="B29" s="420" t="s">
        <v>142</v>
      </c>
      <c r="C29" s="242">
        <v>2500</v>
      </c>
      <c r="D29" s="422">
        <f>Expenditure!AF6</f>
        <v>0</v>
      </c>
      <c r="E29" s="422">
        <f t="shared" si="1"/>
        <v>2500</v>
      </c>
      <c r="F29" s="423">
        <f t="shared" si="0"/>
        <v>1</v>
      </c>
    </row>
    <row r="30" spans="1:7" ht="15.75" x14ac:dyDescent="0.25">
      <c r="A30" s="24" t="s">
        <v>182</v>
      </c>
      <c r="B30" s="24" t="s">
        <v>50</v>
      </c>
      <c r="C30" s="242">
        <v>2000</v>
      </c>
      <c r="D30" s="422">
        <f>Expenditure!AG6</f>
        <v>0</v>
      </c>
      <c r="E30" s="422">
        <f t="shared" si="1"/>
        <v>2000</v>
      </c>
      <c r="F30" s="423">
        <f t="shared" si="0"/>
        <v>1</v>
      </c>
    </row>
    <row r="31" spans="1:7" ht="15.75" x14ac:dyDescent="0.25">
      <c r="A31" s="24" t="s">
        <v>43</v>
      </c>
      <c r="B31" s="24" t="s">
        <v>42</v>
      </c>
      <c r="C31" s="424">
        <f>9345-1580</f>
        <v>7765</v>
      </c>
      <c r="D31" s="422">
        <f>Expenditure!AH6</f>
        <v>0</v>
      </c>
      <c r="E31" s="422">
        <f t="shared" si="1"/>
        <v>7765</v>
      </c>
      <c r="F31" s="423">
        <f t="shared" si="0"/>
        <v>1</v>
      </c>
    </row>
    <row r="32" spans="1:7" x14ac:dyDescent="0.2">
      <c r="D32" s="411"/>
    </row>
    <row r="33" spans="1:2" ht="15.75" x14ac:dyDescent="0.2">
      <c r="A33" s="432" t="s">
        <v>140</v>
      </c>
      <c r="B33" s="433" t="s">
        <v>396</v>
      </c>
    </row>
  </sheetData>
  <mergeCells count="5">
    <mergeCell ref="A15:A18"/>
    <mergeCell ref="A20:A21"/>
    <mergeCell ref="A22:A24"/>
    <mergeCell ref="A26:A29"/>
    <mergeCell ref="A7:A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workbookViewId="0">
      <selection sqref="A1:AD17"/>
    </sheetView>
  </sheetViews>
  <sheetFormatPr defaultRowHeight="12.75" x14ac:dyDescent="0.2"/>
  <cols>
    <col min="1" max="1" width="33" customWidth="1"/>
    <col min="3" max="3" width="11.28515625" customWidth="1"/>
    <col min="8" max="8" width="10.42578125" customWidth="1"/>
    <col min="14" max="14" width="12.28515625" customWidth="1"/>
    <col min="15" max="15" width="13" customWidth="1"/>
    <col min="17" max="17" width="11.85546875" customWidth="1"/>
    <col min="19" max="19" width="12.28515625" customWidth="1"/>
    <col min="20" max="20" width="13" customWidth="1"/>
    <col min="22" max="22" width="11.7109375" customWidth="1"/>
    <col min="25" max="25" width="11.85546875" customWidth="1"/>
    <col min="27" max="27" width="11.5703125" customWidth="1"/>
    <col min="28" max="28" width="12.5703125" customWidth="1"/>
    <col min="29" max="29" width="10.85546875" customWidth="1"/>
  </cols>
  <sheetData>
    <row r="1" spans="1:30" ht="18.75" x14ac:dyDescent="0.3">
      <c r="A1" s="60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1"/>
      <c r="Z1" s="1"/>
      <c r="AA1" s="1"/>
      <c r="AB1" s="1"/>
      <c r="AC1" s="1"/>
      <c r="AD1" s="1"/>
    </row>
    <row r="2" spans="1:30" ht="18.75" x14ac:dyDescent="0.3">
      <c r="A2" s="6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1"/>
      <c r="Z2" s="1"/>
      <c r="AA2" s="1"/>
      <c r="AB2" s="1"/>
      <c r="AC2" s="1"/>
      <c r="AD2" s="1"/>
    </row>
    <row r="3" spans="1:30" ht="18.75" x14ac:dyDescent="0.3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"/>
      <c r="Z3" s="1"/>
      <c r="AA3" s="1"/>
      <c r="AB3" s="1"/>
      <c r="AC3" s="1"/>
      <c r="AD3" s="1"/>
    </row>
    <row r="4" spans="1:30" ht="18.75" x14ac:dyDescent="0.3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"/>
      <c r="Z4" s="1"/>
      <c r="AA4" s="1"/>
      <c r="AB4" s="1"/>
      <c r="AC4" s="1"/>
      <c r="AD4" s="1"/>
    </row>
    <row r="5" spans="1:30" ht="18.75" x14ac:dyDescent="0.3">
      <c r="A5" s="67"/>
      <c r="B5" s="86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85"/>
      <c r="AA5" s="63"/>
      <c r="AB5" s="63"/>
      <c r="AC5" s="63"/>
      <c r="AD5" s="63"/>
    </row>
    <row r="6" spans="1:30" ht="18.75" x14ac:dyDescent="0.3">
      <c r="A6" s="68"/>
      <c r="B6" s="87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1"/>
      <c r="Q6" s="61"/>
      <c r="R6" s="61"/>
      <c r="S6" s="61"/>
      <c r="T6" s="61"/>
      <c r="U6" s="61"/>
      <c r="V6" s="80"/>
      <c r="W6" s="64"/>
      <c r="X6" s="64"/>
      <c r="Y6" s="64"/>
      <c r="Z6" s="83"/>
      <c r="AA6" s="61"/>
      <c r="AB6" s="61"/>
      <c r="AC6" s="64"/>
      <c r="AD6" s="64"/>
    </row>
    <row r="7" spans="1:30" ht="18.75" x14ac:dyDescent="0.3">
      <c r="A7" s="70"/>
      <c r="B7" s="87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14"/>
      <c r="Q7" s="71"/>
      <c r="R7" s="71"/>
      <c r="S7" s="71"/>
      <c r="T7" s="71"/>
      <c r="U7" s="71"/>
      <c r="V7" s="71"/>
      <c r="W7" s="14"/>
      <c r="X7" s="14"/>
      <c r="Y7" s="14"/>
      <c r="Z7" s="83"/>
      <c r="AA7" s="71"/>
      <c r="AB7" s="69"/>
      <c r="AC7" s="14"/>
      <c r="AD7" s="14"/>
    </row>
    <row r="8" spans="1:30" ht="18.75" x14ac:dyDescent="0.3">
      <c r="A8" s="72"/>
      <c r="B8" s="87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71"/>
      <c r="P8" s="14"/>
      <c r="Q8" s="69"/>
      <c r="R8" s="69"/>
      <c r="S8" s="69"/>
      <c r="T8" s="69"/>
      <c r="U8" s="69"/>
      <c r="V8" s="71"/>
      <c r="W8" s="71"/>
      <c r="X8" s="14"/>
      <c r="Y8" s="14"/>
      <c r="Z8" s="83"/>
      <c r="AA8" s="69"/>
      <c r="AB8" s="69"/>
      <c r="AC8" s="14"/>
      <c r="AD8" s="14"/>
    </row>
    <row r="9" spans="1:30" ht="18.75" x14ac:dyDescent="0.3">
      <c r="A9" s="72"/>
      <c r="B9" s="88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71"/>
      <c r="P9" s="14"/>
      <c r="Q9" s="69"/>
      <c r="R9" s="69"/>
      <c r="S9" s="69"/>
      <c r="T9" s="69"/>
      <c r="U9" s="69"/>
      <c r="V9" s="69"/>
      <c r="W9" s="69"/>
      <c r="X9" s="14"/>
      <c r="Y9" s="14"/>
      <c r="Z9" s="83"/>
      <c r="AA9" s="69"/>
      <c r="AB9" s="69"/>
      <c r="AC9" s="14"/>
      <c r="AD9" s="14"/>
    </row>
    <row r="10" spans="1:30" ht="18.75" x14ac:dyDescent="0.3">
      <c r="A10" s="72"/>
      <c r="B10" s="81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71"/>
      <c r="P10" s="14"/>
      <c r="Q10" s="69"/>
      <c r="R10" s="69"/>
      <c r="S10" s="69"/>
      <c r="T10" s="69"/>
      <c r="U10" s="69"/>
      <c r="V10" s="69"/>
      <c r="W10" s="71"/>
      <c r="X10" s="69"/>
      <c r="Y10" s="14"/>
      <c r="Z10" s="83"/>
      <c r="AA10" s="69"/>
      <c r="AB10" s="69"/>
      <c r="AC10" s="14"/>
      <c r="AD10" s="14"/>
    </row>
    <row r="11" spans="1:30" ht="18.75" x14ac:dyDescent="0.3">
      <c r="A11" s="59"/>
      <c r="B11" s="81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79"/>
      <c r="P11" s="65"/>
      <c r="Q11" s="58"/>
      <c r="R11" s="58"/>
      <c r="S11" s="58"/>
      <c r="T11" s="58"/>
      <c r="U11" s="58"/>
      <c r="V11" s="58"/>
      <c r="W11" s="58"/>
      <c r="X11" s="58"/>
      <c r="Y11" s="58"/>
      <c r="Z11" s="84"/>
      <c r="AA11" s="58"/>
      <c r="AB11" s="58"/>
      <c r="AC11" s="58"/>
      <c r="AD11" s="58"/>
    </row>
    <row r="12" spans="1:30" ht="18.75" x14ac:dyDescent="0.3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82"/>
      <c r="Z12" s="1"/>
      <c r="AA12" s="1"/>
      <c r="AB12" s="1"/>
      <c r="AC12" s="1"/>
      <c r="AD12" s="1"/>
    </row>
    <row r="13" spans="1:30" ht="18.75" x14ac:dyDescent="0.3">
      <c r="A13" s="40"/>
      <c r="B13" s="40"/>
      <c r="C13" s="40"/>
      <c r="D13" s="40"/>
      <c r="E13" s="40"/>
      <c r="F13" s="40"/>
      <c r="G13" s="40"/>
      <c r="H13" s="1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1"/>
      <c r="Z13" s="1"/>
      <c r="AA13" s="1"/>
      <c r="AB13" s="1"/>
      <c r="AC13" s="1"/>
      <c r="AD13" s="1"/>
    </row>
    <row r="14" spans="1:30" ht="18.75" x14ac:dyDescent="0.3">
      <c r="A14" s="40"/>
      <c r="B14" s="40"/>
      <c r="C14" s="40"/>
      <c r="D14" s="40"/>
      <c r="E14" s="40"/>
      <c r="F14" s="40"/>
      <c r="G14" s="40"/>
      <c r="H14" s="1"/>
      <c r="I14" s="40"/>
      <c r="J14" s="40"/>
      <c r="K14" s="77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1"/>
      <c r="Z14" s="1"/>
      <c r="AA14" s="1"/>
      <c r="AB14" s="1"/>
      <c r="AC14" s="1"/>
      <c r="AD14" s="1"/>
    </row>
    <row r="15" spans="1:30" ht="18.75" x14ac:dyDescent="0.3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1"/>
      <c r="Z15" s="1"/>
      <c r="AA15" s="1"/>
      <c r="AB15" s="1"/>
      <c r="AC15" s="1"/>
      <c r="AD15" s="1"/>
    </row>
    <row r="16" spans="1:30" ht="18.75" x14ac:dyDescent="0.3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1"/>
      <c r="Z16" s="1"/>
      <c r="AA16" s="1"/>
      <c r="AB16" s="1"/>
      <c r="AC16" s="1"/>
      <c r="AD16" s="1"/>
    </row>
    <row r="17" spans="1:30" ht="18.75" x14ac:dyDescent="0.3">
      <c r="A17" s="40"/>
      <c r="B17" s="40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8.75" x14ac:dyDescent="0.3">
      <c r="B18" s="4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</sheetData>
  <phoneticPr fontId="0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Income</vt:lpstr>
      <vt:lpstr>Expenditure</vt:lpstr>
      <vt:lpstr>Balance Sheet</vt:lpstr>
      <vt:lpstr>Grant Exp</vt:lpstr>
      <vt:lpstr>Sheet2</vt:lpstr>
      <vt:lpstr>Sheet1</vt:lpstr>
      <vt:lpstr>Sheet3</vt:lpstr>
    </vt:vector>
  </TitlesOfParts>
  <Company>Siddlesham Parish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Sidlesham Parish Council</dc:creator>
  <cp:lastModifiedBy>Parish Clerk</cp:lastModifiedBy>
  <cp:lastPrinted>2021-05-11T09:51:17Z</cp:lastPrinted>
  <dcterms:created xsi:type="dcterms:W3CDTF">2003-09-08T20:23:00Z</dcterms:created>
  <dcterms:modified xsi:type="dcterms:W3CDTF">2021-07-12T11:11:29Z</dcterms:modified>
</cp:coreProperties>
</file>